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0"/>
  </bookViews>
  <sheets>
    <sheet name="BCDKT_1" sheetId="1" r:id="rId1"/>
    <sheet name="KQKD - Phan 1_2" sheetId="2" r:id="rId2"/>
    <sheet name="LCTT_5" sheetId="3" r:id="rId3"/>
    <sheet name="Thuyet minh_3" sheetId="4" r:id="rId4"/>
    <sheet name="Thuyet minh tiep 1_4" sheetId="5" r:id="rId5"/>
    <sheet name="Thuyet minh tiep2_6" sheetId="6" r:id="rId6"/>
  </sheets>
  <definedNames>
    <definedName name="_xlnm.Print_Area" localSheetId="0">'BCDKT_1'!$A$1:$E$128</definedName>
    <definedName name="_xlnm.Print_Area" localSheetId="1">'KQKD - Phan 1_2'!$A$1:$E$40</definedName>
    <definedName name="_xlnm.Print_Area" localSheetId="2">'LCTT_5'!$A$1:$E$106</definedName>
    <definedName name="_xlnm.Print_Area" localSheetId="3">'Thuyet minh_3'!$A$1:$I$442</definedName>
    <definedName name="_xlnm.Print_Titles" localSheetId="1">'KQKD - Phan 1_2'!$8:$8</definedName>
  </definedNames>
  <calcPr fullCalcOnLoad="1"/>
</workbook>
</file>

<file path=xl/sharedStrings.xml><?xml version="1.0" encoding="utf-8"?>
<sst xmlns="http://schemas.openxmlformats.org/spreadsheetml/2006/main" count="909" uniqueCount="739">
  <si>
    <t xml:space="preserve"> - Số dư tại ngày 01/01/2010</t>
  </si>
  <si>
    <t xml:space="preserve"> - Tăng trong kỳ</t>
  </si>
  <si>
    <t>10. Vèn chñ së h÷u</t>
  </si>
  <si>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</si>
  <si>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</si>
  <si>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</si>
  <si>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</si>
  <si>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</si>
  <si>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</si>
  <si>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</si>
  <si>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>10.8 Thu nhËp vµ chi phÝ, l·i hoÆc lç ®­îc h¹ch to¸n trùc tiÕp vµo Vèn CSH theo qui ®Þnh cña c¸c chuÈn mùc kÕ to¸n kh¸c</t>
  </si>
  <si>
    <t xml:space="preserve"> - Sè l­îng cæ phiÕu ®­îc mua l¹i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</si>
  <si>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</si>
  <si>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</si>
  <si>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</si>
  <si>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</si>
  <si>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</si>
  <si>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thu bán hàng, cung cấp dịch vụ và doanh thu khác</t>
  </si>
  <si>
    <t>- Tiền thu ngay từ bán hàng, cung cấp dịch vụ</t>
  </si>
  <si>
    <t>01.01</t>
  </si>
  <si>
    <t>- Số tiền nợ phải thu do bán hàng kỳ trước đã thu được tiền trong kỳ này</t>
  </si>
  <si>
    <t>01.02</t>
  </si>
  <si>
    <t>- Số tiền người mua ứng trước trong kỳ để mua hàng hoá, dịch vụ</t>
  </si>
  <si>
    <t>01.03</t>
  </si>
  <si>
    <t>- Bán chứng khoán vì mục đích thương mại</t>
  </si>
  <si>
    <t>01.04</t>
  </si>
  <si>
    <t>- Các khoản giảm trừ doanh thu</t>
  </si>
  <si>
    <t>01.05</t>
  </si>
  <si>
    <t>- Doanh thu phân chia</t>
  </si>
  <si>
    <t>01.06</t>
  </si>
  <si>
    <t>Tiền chi trả cho người cung cấp hàng hoá và dịch vụ</t>
  </si>
  <si>
    <t>- Tiền trả ngay</t>
  </si>
  <si>
    <t>02.01</t>
  </si>
  <si>
    <t>- Trả tiền cho người bán, chi phí trả trước dài hạn, ứng trước</t>
  </si>
  <si>
    <t>02.02</t>
  </si>
  <si>
    <t>- Chi tiền mua chứng khoán vì mục đích thương mại</t>
  </si>
  <si>
    <t>02.03</t>
  </si>
  <si>
    <t>Tiền chi trả cho người lao động</t>
  </si>
  <si>
    <t>- Tiền lương, tiền công, phụ cấp, tiền thưởng</t>
  </si>
  <si>
    <t>03.01</t>
  </si>
  <si>
    <t>Tiền chi trả lãi vay</t>
  </si>
  <si>
    <t>- Chi trả lãi vay phát sinh trong kỳ</t>
  </si>
  <si>
    <t>04.01</t>
  </si>
  <si>
    <t>- Chi trả lãi vay phát sinh kỳ trước đã trả kỳ này</t>
  </si>
  <si>
    <t>04.02</t>
  </si>
  <si>
    <t>- Chi trả lãi tiền vay trả trước</t>
  </si>
  <si>
    <t>04.03</t>
  </si>
  <si>
    <t>- Tiền chi nộp thuế TNDN tại địa phương</t>
  </si>
  <si>
    <t>05.01</t>
  </si>
  <si>
    <t>- Nộp tập trung tại Tổng Công ty</t>
  </si>
  <si>
    <t>05.02</t>
  </si>
  <si>
    <t>Tiền thu khác từ hoạt động kinh doanh</t>
  </si>
  <si>
    <t>- Tiền thu từ các khoản thu nhập khác ( được bồi thường, được phạt, được thưởng)</t>
  </si>
  <si>
    <t>06.01</t>
  </si>
  <si>
    <t>- Tiền thu từ hoàn thuế</t>
  </si>
  <si>
    <t>06.02</t>
  </si>
  <si>
    <t>- Tiền thu được do nhận ký quỹ, ký cược và tiền thu hồi từ các khoản đưa đi ký quỹ, ký cược</t>
  </si>
  <si>
    <t>06.03</t>
  </si>
  <si>
    <t>- Tiền các cá nhân, đơn vị khác bên ngoài thưởng, hỗ trợ ghi tăng các quỹ</t>
  </si>
  <si>
    <t>06.04</t>
  </si>
  <si>
    <t xml:space="preserve">    Người lập biểu                                  Kế toán trưởng</t>
  </si>
  <si>
    <t>- Tiền thu hồi về tạm ứng kinh doanh</t>
  </si>
  <si>
    <t>06.05</t>
  </si>
  <si>
    <t>- Tiền nhận do TCT cấp cho đơn vị thành viên HTPT</t>
  </si>
  <si>
    <t>06.11</t>
  </si>
  <si>
    <t>Tiền chi khác cho hoạt động kinh doanh</t>
  </si>
  <si>
    <t>- Tiền bồi thường, bị phạt và các khoản chi khác</t>
  </si>
  <si>
    <t>07.01</t>
  </si>
  <si>
    <t>- Tiền nộp các loại thuế (trừ thuế TNDN)</t>
  </si>
  <si>
    <t>07.02</t>
  </si>
  <si>
    <t>- Tiền nộp các loại phí, lệ phí, tiền thuê đất</t>
  </si>
  <si>
    <t>07.03</t>
  </si>
  <si>
    <t>- Tiền chi nộp các khoản nhận ký cược, ký quỹ và tiền trả lại các khoản nhận ký cược, ký quỹ</t>
  </si>
  <si>
    <t>07.04</t>
  </si>
  <si>
    <t>- Tiền chi từ quỹ khen thưởng, phúc lợi</t>
  </si>
  <si>
    <t>07.05</t>
  </si>
  <si>
    <t>- Tiền chi về tạm ứng kinh doanh</t>
  </si>
  <si>
    <t>07.06</t>
  </si>
  <si>
    <t>- Tiền chi nộp Tổng Công ty</t>
  </si>
  <si>
    <t>07.11</t>
  </si>
  <si>
    <t>Lưu chuyển tiền thuần từ hoạt động sản xuất kinh doanh</t>
  </si>
  <si>
    <t xml:space="preserve">                                EURO</t>
  </si>
  <si>
    <t>Lưu chuyển tiền từ hoạt động đầu tư</t>
  </si>
  <si>
    <t>- Chi mua sắm, đầu tư XDCB trả trực tiếp bằng tiền</t>
  </si>
  <si>
    <t>21.01</t>
  </si>
  <si>
    <t>- Chi mua sắm, đầu từ XDCB từ tiền vay dài hạn nhận được chuyển trả cho người bán</t>
  </si>
  <si>
    <t>21.02</t>
  </si>
  <si>
    <t>- Chi đầu tư dài hạn khác (không bao gồm cho vay vốn)</t>
  </si>
  <si>
    <t>21.03</t>
  </si>
  <si>
    <t>- Chi tạm ứng về XDCB</t>
  </si>
  <si>
    <t>21.04</t>
  </si>
  <si>
    <t>Tiền thu từ thanh lý, nhượng bán TSCĐ và các tài sản dài hạn khác</t>
  </si>
  <si>
    <t>- Số tiền đã thu từ việc thanh lý, nhượng bán TSCĐ</t>
  </si>
  <si>
    <t>22.01</t>
  </si>
  <si>
    <t>- Số tiền đã chi về việc thanh lý, nhượng bán TSCĐ</t>
  </si>
  <si>
    <t>22.02</t>
  </si>
  <si>
    <t>Tiền chi cho vay, mua các công cụ nợ của đơn vị khác</t>
  </si>
  <si>
    <t>- Chi đầu tư ngắn hạn khác</t>
  </si>
  <si>
    <t>23.01</t>
  </si>
  <si>
    <t>- Chi đầu tư dài hạn khác (cho vay vốn)</t>
  </si>
  <si>
    <t>23.02</t>
  </si>
  <si>
    <t>- Chi mua trái phiếu, tín phiếu, kỳ phiếu...</t>
  </si>
  <si>
    <t>23.03</t>
  </si>
  <si>
    <t>Tiền thu hồi cho vay, bán lại các công cụ nợ của các đơn vị khác</t>
  </si>
  <si>
    <t>Tiền chi đầu tư góp vốn vào đơn vị khác</t>
  </si>
  <si>
    <t>- Góp vốn bằng mua cổ phiếu trong kỳ</t>
  </si>
  <si>
    <t>25.01</t>
  </si>
  <si>
    <t>- Góp vốn vào công ty liên doanh, liên kết</t>
  </si>
  <si>
    <t>25.02</t>
  </si>
  <si>
    <t>Tiền thu hồi đầu tư góp vốn vào đơn vị khác</t>
  </si>
  <si>
    <t>Tiền thu từ lãi cho vay, cổ tức và lợi nhuận được chia</t>
  </si>
  <si>
    <t>- Thu tiền lãi cho vay</t>
  </si>
  <si>
    <t>27.01</t>
  </si>
  <si>
    <t>- Thu lãi tiền gửi ngân hàng</t>
  </si>
  <si>
    <t>27.02</t>
  </si>
  <si>
    <t>- Tiền lãi từ trái phiếu, tín phiếu, kỳ phiếu</t>
  </si>
  <si>
    <t>27.03</t>
  </si>
  <si>
    <t>- Thu cổ tức</t>
  </si>
  <si>
    <t>27.04</t>
  </si>
  <si>
    <t>- Lợi nhuận được chia</t>
  </si>
  <si>
    <t>27.05</t>
  </si>
  <si>
    <t>Lưu chuyển tiền thuần từ hoạt động ĐT</t>
  </si>
  <si>
    <t>Lưu chuyển tiền từ hoạt động tài chính</t>
  </si>
  <si>
    <t>Tiền chi trả nợ gốc vay</t>
  </si>
  <si>
    <t>- Trả nợ vay ngắn hạn</t>
  </si>
  <si>
    <t>34.01</t>
  </si>
  <si>
    <t>- Trả nợ vay dài hạn</t>
  </si>
  <si>
    <t>34.02</t>
  </si>
  <si>
    <t>Tiền chi trả nợ thuê tài chính</t>
  </si>
  <si>
    <t>Cổ tức, lợi nhuận đã trả cho chủ sở hữu</t>
  </si>
  <si>
    <t xml:space="preserve">Lưu chuyển tiền thuần từ hoạt động tài chính </t>
  </si>
  <si>
    <t>Lưu chuyển tiền thuần khác</t>
  </si>
  <si>
    <t>Lưu chuyển tiền thuần từ hoạt động tiết kiệm bưu điện</t>
  </si>
  <si>
    <t>41</t>
  </si>
  <si>
    <t>- Nhận tiền tiết kiệm bưu điện từ khách hàng</t>
  </si>
  <si>
    <t>41.01</t>
  </si>
  <si>
    <t>- Trả tiền gốc cho khách hàng</t>
  </si>
  <si>
    <t>41.02</t>
  </si>
  <si>
    <t>- Chuyển tiền cho quỹ hỗ trợ đầu tư quốc gia (tại VPSC)</t>
  </si>
  <si>
    <t>41.03</t>
  </si>
  <si>
    <t>- Mua công trái từ tiền gửi tiết kiệm của khách hàng tại (VPSC)</t>
  </si>
  <si>
    <t>41.04</t>
  </si>
  <si>
    <t>Lưu chuyển tiền thuần từ hoạt động chuyển tiền</t>
  </si>
  <si>
    <t>42</t>
  </si>
  <si>
    <t>- Tiền nhận chuyển tiền của khách hàng</t>
  </si>
  <si>
    <t>42.01</t>
  </si>
  <si>
    <t>- Tiền chuyển tiền trả cho khách hàng</t>
  </si>
  <si>
    <t>42.02</t>
  </si>
  <si>
    <t>50</t>
  </si>
  <si>
    <t>Lưu chuyển tiền thuần trong kỳ</t>
  </si>
  <si>
    <t>Tiền và tương đương tiền đầu kỳ</t>
  </si>
  <si>
    <t>60</t>
  </si>
  <si>
    <t>Ảnh hưởng của thay đổi tỷ giá hối đoái quy đổi ngoại tệ</t>
  </si>
  <si>
    <t>61</t>
  </si>
  <si>
    <t>Tiền tồn cuối kỳ</t>
  </si>
  <si>
    <t>70</t>
  </si>
  <si>
    <t>Tiền chi để mua sắm, xây dựng TSCĐ và các TS dài hạn khác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</si>
  <si>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</si>
  <si>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</si>
  <si>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</si>
  <si>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</si>
  <si>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</si>
  <si>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</si>
  <si>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</si>
  <si>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</si>
  <si>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</si>
  <si>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</si>
  <si>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</si>
  <si>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</si>
  <si>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</si>
  <si>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</si>
  <si>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</si>
  <si>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</si>
  <si>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</si>
  <si>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</si>
  <si>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</si>
  <si>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</si>
  <si>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</si>
  <si>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</si>
  <si>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</si>
  <si>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</si>
  <si>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</si>
  <si>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</si>
  <si>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</si>
  <si>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</si>
  <si>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</si>
  <si>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</si>
  <si>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</si>
  <si>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</si>
  <si>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</si>
  <si>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</si>
  <si>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</si>
  <si>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IV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</si>
  <si>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</si>
  <si>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</si>
  <si>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</si>
  <si>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</si>
  <si>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</si>
  <si>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</si>
  <si>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</si>
  <si>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</si>
  <si>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</si>
  <si>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</si>
  <si>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</si>
  <si>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</si>
  <si>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</si>
  <si>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</si>
  <si>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</si>
  <si>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</si>
  <si>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</si>
  <si>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</si>
  <si>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</si>
  <si>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</si>
  <si>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</si>
  <si>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</si>
  <si>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</si>
  <si>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</si>
  <si>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</si>
  <si>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</si>
  <si>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</si>
  <si>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</si>
  <si>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</si>
  <si>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</si>
  <si>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</si>
  <si>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</si>
  <si>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</si>
  <si>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</si>
  <si>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</si>
  <si>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</si>
  <si>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</si>
  <si>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</si>
  <si>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</si>
  <si>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</si>
  <si>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</si>
  <si>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</si>
  <si>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</si>
  <si>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</si>
  <si>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</si>
  <si>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</si>
  <si>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</si>
  <si>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</si>
  <si>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</si>
  <si>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</si>
  <si>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</si>
  <si>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</si>
  <si>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</si>
  <si>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</si>
  <si>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</si>
  <si>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* MÖnh gi¸ cæ phiÕu … </t>
  </si>
  <si>
    <t xml:space="preserve"> - Quü hç trî vµ s¾p xÕp cæ phÇn ho¸ DNNN</t>
  </si>
  <si>
    <t xml:space="preserve"> - </t>
  </si>
  <si>
    <t>Sè ®Çu kú</t>
  </si>
  <si>
    <r>
      <t xml:space="preserve">Tiền chi nộp thuế thu nhập DN </t>
    </r>
    <r>
      <rPr>
        <sz val="12"/>
        <rFont val=".VnTime"/>
        <family val="2"/>
      </rPr>
      <t>vµ c¸c kho¶n kh¸c cho NN</t>
    </r>
  </si>
  <si>
    <t>Vèn kh¸c cña chñ së h÷u</t>
  </si>
  <si>
    <t xml:space="preserve"> - T¨ng trong n¨m </t>
  </si>
  <si>
    <t xml:space="preserve">   Lîi nhuËn sau thuÕ</t>
  </si>
  <si>
    <t xml:space="preserve"> - Gi¶m trong n¨m</t>
  </si>
  <si>
    <t xml:space="preserve">  Ph©n phèi lîi nhuËn </t>
  </si>
  <si>
    <t xml:space="preserve">   TrÝch lËp c¸c quü</t>
  </si>
  <si>
    <t xml:space="preserve">  Chia cæ tøc :</t>
  </si>
  <si>
    <t xml:space="preserve">  Chi kh¸c:</t>
  </si>
  <si>
    <t>Tài sản</t>
  </si>
  <si>
    <t>Mã số</t>
  </si>
  <si>
    <t xml:space="preserve">A - Tài sản ngắn hạn 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</si>
  <si>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</si>
  <si>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</si>
  <si>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</si>
  <si>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</si>
  <si>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</si>
  <si>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</si>
  <si>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</si>
  <si>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</si>
  <si>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</si>
  <si>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</si>
  <si>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</si>
  <si>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</si>
  <si>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</si>
  <si>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</si>
  <si>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</si>
  <si>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</si>
  <si>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</si>
  <si>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</si>
  <si>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</si>
  <si>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</si>
  <si>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</si>
  <si>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</si>
  <si>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</si>
  <si>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</si>
  <si>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</si>
  <si>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</si>
  <si>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</si>
  <si>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</si>
  <si>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</si>
  <si>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</si>
  <si>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</si>
  <si>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</si>
  <si>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</si>
  <si>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</si>
  <si>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</si>
  <si>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</si>
  <si>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</si>
  <si>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</si>
  <si>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</si>
  <si>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</si>
  <si>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</si>
  <si>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</si>
  <si>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</si>
  <si>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</si>
  <si>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</si>
  <si>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</si>
  <si>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</si>
  <si>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</si>
  <si>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</si>
  <si>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</si>
  <si>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</si>
  <si>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</si>
  <si>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</si>
  <si>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</si>
  <si>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</si>
  <si>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</si>
  <si>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</si>
  <si>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</si>
  <si>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</si>
  <si>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</si>
  <si>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</si>
  <si>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</si>
  <si>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</si>
  <si>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</si>
  <si>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</si>
  <si>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</si>
  <si>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</si>
  <si>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</si>
  <si>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</si>
  <si>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</si>
  <si>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</si>
  <si>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</si>
  <si>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</si>
  <si>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</si>
  <si>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</si>
  <si>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</si>
  <si>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</si>
  <si>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</si>
  <si>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</si>
  <si>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</si>
  <si>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CÁC CHỈ TIÊU NGOÀI BÀNG CÂN ĐỐI KẾ TOÁN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</si>
  <si>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</si>
  <si>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</si>
  <si>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</si>
  <si>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</si>
  <si>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</si>
  <si>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</si>
  <si>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</si>
  <si>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Nguyễn Hồng Phúc                    Nguyễn Thanh Thủy</t>
  </si>
  <si>
    <t>Ngô Xuân Hồng</t>
  </si>
  <si>
    <t>1. Doanh thu bán hàng và cung cấp dịch vụ</t>
  </si>
  <si>
    <t>3. Doanh thu thuần về bán hàng và cung cấp dịch vụ</t>
  </si>
  <si>
    <t>4. Giá vốn hàng bán</t>
  </si>
  <si>
    <t>5. Lợi nhuận gộp về bán hàng và cung cấp dịch vụ:
(20=10-11)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</si>
  <si>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</si>
  <si>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</si>
  <si>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</si>
  <si>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</si>
  <si>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</si>
  <si>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</si>
  <si>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</si>
  <si>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</si>
  <si>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</si>
  <si>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 xml:space="preserve">    Người lập biểu                                     Kế toán trưởng</t>
  </si>
  <si>
    <t>Tổng giám đốc</t>
  </si>
  <si>
    <t>Nguyễn Hồng Phúc                                Nguyễn Thanh Thủy</t>
  </si>
  <si>
    <t>I- Đặc điểm hoạt động của doanh nghiệp: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</si>
  <si>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</si>
  <si>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</si>
  <si>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</si>
  <si>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</si>
  <si>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</si>
  <si>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</si>
  <si>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</si>
  <si>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</si>
  <si>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</si>
  <si>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</si>
  <si>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</si>
  <si>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</si>
  <si>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</si>
  <si>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</si>
  <si>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</si>
  <si>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</si>
  <si>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</si>
  <si>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</si>
  <si>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</si>
  <si>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</si>
  <si>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</si>
  <si>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</si>
  <si>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</si>
  <si>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</si>
  <si>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</si>
  <si>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</si>
  <si>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</si>
  <si>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</si>
  <si>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</si>
  <si>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 Nguyễn Hồng Phúc                          Nguyễn Thanh Thủy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</si>
  <si>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</si>
  <si>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</si>
  <si>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</si>
  <si>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</si>
  <si>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</si>
  <si>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</si>
  <si>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</si>
  <si>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</si>
  <si>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</si>
  <si>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</si>
  <si>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</si>
  <si>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</si>
  <si>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</si>
  <si>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</si>
  <si>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</si>
  <si>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</si>
  <si>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</si>
  <si>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</si>
  <si>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</si>
  <si>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</si>
  <si>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</si>
  <si>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</si>
  <si>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</si>
  <si>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</si>
  <si>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</si>
  <si>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</si>
  <si>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</si>
  <si>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</si>
  <si>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</si>
  <si>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</si>
  <si>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</si>
  <si>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</si>
  <si>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</si>
  <si>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</si>
  <si>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</si>
  <si>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</si>
  <si>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</si>
  <si>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</si>
  <si>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</si>
  <si>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</si>
  <si>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</si>
  <si>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</si>
  <si>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</si>
  <si>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</si>
  <si>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</si>
  <si>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</si>
  <si>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</si>
  <si>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</si>
  <si>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</si>
  <si>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</si>
  <si>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</si>
  <si>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</si>
  <si>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</si>
  <si>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</si>
  <si>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</si>
  <si>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</si>
  <si>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</si>
  <si>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</si>
  <si>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</si>
  <si>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</si>
  <si>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</si>
  <si>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</si>
  <si>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</si>
  <si>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</si>
  <si>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</si>
  <si>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</si>
  <si>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</si>
  <si>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</si>
  <si>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</si>
  <si>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</si>
  <si>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</si>
  <si>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</si>
  <si>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</si>
  <si>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</si>
  <si>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</si>
  <si>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</si>
  <si>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</si>
  <si>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</si>
  <si>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</si>
  <si>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</si>
  <si>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</si>
  <si>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</si>
  <si>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</si>
  <si>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</si>
  <si>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</si>
  <si>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</si>
  <si>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</si>
  <si>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</si>
  <si>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</si>
  <si>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</si>
  <si>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</si>
  <si>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</si>
  <si>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</si>
  <si>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</si>
  <si>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</si>
  <si>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12. Các khoản đầu tư tài chính ngắn hạn, dài hạn</t>
  </si>
  <si>
    <t>13. Chi phí trả trước dài hạn</t>
  </si>
  <si>
    <t xml:space="preserve"> - Đã kết chuyển vào CPSXKD trong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</si>
  <si>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</si>
  <si>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</si>
  <si>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</si>
  <si>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</si>
  <si>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</si>
  <si>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</si>
  <si>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</si>
  <si>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</si>
  <si>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</si>
  <si>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</si>
  <si>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</si>
  <si>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</si>
  <si>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</si>
  <si>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</si>
  <si>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Tiền đất, tiền thuê đất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</si>
  <si>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</si>
  <si>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</si>
  <si>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</si>
  <si>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</si>
  <si>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</si>
  <si>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</si>
  <si>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</si>
  <si>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</si>
  <si>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</si>
  <si>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</si>
  <si>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</si>
  <si>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</si>
  <si>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</si>
  <si>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</si>
  <si>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</si>
  <si>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</si>
  <si>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</si>
  <si>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</si>
  <si>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</si>
  <si>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</si>
  <si>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</si>
  <si>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</si>
  <si>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</si>
  <si>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</si>
  <si>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</si>
  <si>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</si>
  <si>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</si>
  <si>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</si>
  <si>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</si>
  <si>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</si>
  <si>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</si>
  <si>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</si>
  <si>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</si>
  <si>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</si>
  <si>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</si>
  <si>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</si>
  <si>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</si>
  <si>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</si>
  <si>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</si>
  <si>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</si>
  <si>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</si>
  <si>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</si>
  <si>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Thuyết minh</t>
  </si>
  <si>
    <t>Tổng cộng</t>
  </si>
  <si>
    <t xml:space="preserve">   Người lập biểu                                     Kế toán trưởng</t>
  </si>
  <si>
    <t>Nguyễn Hồng Phúc                         Nguyễn Thanh Thủy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</si>
  <si>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</si>
  <si>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</si>
  <si>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</si>
  <si>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</si>
  <si>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</si>
  <si>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</si>
  <si>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</si>
  <si>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</si>
  <si>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</si>
  <si>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</si>
  <si>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</si>
  <si>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</si>
  <si>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</si>
  <si>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</si>
  <si>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</si>
  <si>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</si>
  <si>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</si>
  <si>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</si>
  <si>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</si>
  <si>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</si>
  <si>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</si>
  <si>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</si>
  <si>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</si>
  <si>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¸ lỗ chênh lệch tỷ giá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</si>
  <si>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</si>
  <si>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</si>
  <si>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</si>
  <si>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</si>
  <si>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</si>
  <si>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</si>
  <si>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</si>
  <si>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</si>
  <si>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</si>
  <si>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</si>
  <si>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</si>
  <si>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</si>
  <si>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</si>
  <si>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</si>
  <si>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</si>
  <si>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</si>
  <si>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</si>
  <si>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- Lỗ phát sinh khi bán ngoại tệ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</si>
  <si>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</si>
  <si>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</si>
  <si>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</si>
  <si>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</si>
  <si>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</si>
  <si>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</si>
  <si>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</si>
  <si>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</si>
  <si>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</si>
  <si>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</si>
  <si>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</si>
  <si>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</si>
  <si>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</si>
  <si>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 xml:space="preserve">                                  Tổng Giám đốc</t>
  </si>
  <si>
    <t xml:space="preserve">                                  Ngô Xuân Hồng</t>
  </si>
  <si>
    <t>2. Các khoản giảm trừ doanh thu</t>
  </si>
  <si>
    <t>14.Phần lãi/lỗ trong Công ty liên kết</t>
  </si>
  <si>
    <t>15. Tổng lợi nhuận trước thuế (50=30+40+45)</t>
  </si>
  <si>
    <t>16.Chi phí thuế thu nhập doanh nghiệp hiện hành</t>
  </si>
  <si>
    <t>17.Chi phí thuế thu nhập doanh nghiệp hoãn lại</t>
  </si>
  <si>
    <t>18.Lợi nhuận sau thuế thu nhập doanh nghiệp(60=50-51-52)</t>
  </si>
  <si>
    <t>19.Lợi ích cổ đông thiểu số</t>
  </si>
  <si>
    <t xml:space="preserve">20.Lợi nhuận sau thuế của cổ đông Công ty mẹ (62=60-61) </t>
  </si>
  <si>
    <t>21.Lãi cơ bản trên cổ phiếu</t>
  </si>
  <si>
    <t>1.</t>
  </si>
  <si>
    <t>2.</t>
  </si>
  <si>
    <t>Gi¶m kh¸c</t>
  </si>
  <si>
    <t>Chia cæ tøc</t>
  </si>
  <si>
    <t>TrÝch c¸c quü vµ quü kh¸c</t>
  </si>
  <si>
    <t>C.Lợi ích cổ đông thiểu số</t>
  </si>
  <si>
    <t>Phưong tiện vận tải truyền dẫn</t>
  </si>
  <si>
    <t xml:space="preserve"> - Nhận Công ty con</t>
  </si>
  <si>
    <t xml:space="preserve"> + Tạm ứng, kí quĩ </t>
  </si>
  <si>
    <t>- Lợi ích cổ đông thiểu số</t>
  </si>
  <si>
    <t>24.1 Doanh thu bán hàng và cung cấp dịch vụ</t>
  </si>
  <si>
    <t>Tên giao dịch: Transport and Chartering Corporation</t>
  </si>
  <si>
    <t>Tên viết tắt: VIETFRACHT</t>
  </si>
  <si>
    <t>Trụ sở chính của Công ty tại số 74 Nguyễn Du, Hai Bà Trưng, Hà Nội</t>
  </si>
  <si>
    <t>STT</t>
  </si>
  <si>
    <t>Tên cổ đông</t>
  </si>
  <si>
    <t>Tỷ lệ sở hữu</t>
  </si>
  <si>
    <t>Số cổ phần</t>
  </si>
  <si>
    <t>Vốn nhà nước</t>
  </si>
  <si>
    <t>Các cổ đồng khác</t>
  </si>
  <si>
    <t>Chi nhánh Công ty Cổ phần vận tải và thuê tàu thành phố Hồ Chí Minh</t>
  </si>
  <si>
    <t>Các Chi nhánh:</t>
  </si>
  <si>
    <t>Chi nhánh Công ty Cổ phần vận tải và thuê tàu thành phố Hải Phòng</t>
  </si>
  <si>
    <t>Chi nhánh Công ty Cổ phần vận tải và thuê tàu tại thành phố Cần Thơ</t>
  </si>
  <si>
    <t>Các Công ty con:</t>
  </si>
  <si>
    <t>Công ty Cổ phần vận tải và thuê tàu Đà Nẵng (Vietfracht Đà Nẵng)</t>
  </si>
  <si>
    <t>Công ty TNHH vận tải quốc tế Hankyu-Hanshin Việt Nam</t>
  </si>
  <si>
    <t>Công ty Cổ phần kho vận Vietfracht Hưng Yên</t>
  </si>
  <si>
    <t>Các Công ty liên kết, liên doanh:</t>
  </si>
  <si>
    <t>Công ty Liên doanh Dimerco - Vietfracht</t>
  </si>
  <si>
    <t>Công ty vận tải biển thế kỷ Nol/CSS - Singapore</t>
  </si>
  <si>
    <t>Công ty TNHH Heung-A Shipping Việt Nam</t>
  </si>
  <si>
    <t>Công ty Cổ phần Unithai Logistics Việt Nam</t>
  </si>
  <si>
    <t>Công ty Cổ phần in Viễn Đông</t>
  </si>
  <si>
    <r>
      <t>1- Hình thức sở hữu vốn:</t>
    </r>
    <r>
      <rPr>
        <sz val="13"/>
        <rFont val="Times New Roman"/>
        <family val="1"/>
      </rPr>
      <t xml:space="preserve"> </t>
    </r>
  </si>
  <si>
    <t>17. Nguồn vốn chủ sở hữu</t>
  </si>
  <si>
    <t>Đầu tư vào Công ty liên kết, liên doanh</t>
  </si>
  <si>
    <t>1. Đầu tư vào Công ty liên kết, liên doanh</t>
  </si>
  <si>
    <t>2. Đầu tư dài hạn khác</t>
  </si>
  <si>
    <t>3. Dự phòng giảm giá đầu tư tài chính dài hạn (*)</t>
  </si>
  <si>
    <t xml:space="preserve"> - Phải trả cán bộ CNV công ty nhà nước</t>
  </si>
  <si>
    <t>ngày 22/09/2006 của Bộ Giao thông vận tải.</t>
  </si>
  <si>
    <t xml:space="preserve">Công ty Cổ phần vận tải và thuê tàu được cổ phần hóa từ Công ty Vận tải và thuê tàu ( Công ty 100% vốn </t>
  </si>
  <si>
    <t xml:space="preserve">Nhà nước) theo Quyết định số 963/QĐ-BGTVT ngày 27/04/2006 và Quyết định số 1944/QĐ-BGTVT </t>
  </si>
  <si>
    <t xml:space="preserve">Vốn điều lệ theo giấy chứng nhận Đăng ký kinh doanh và đăng ký thuế số 0100105937 do Sở Kế hoạch </t>
  </si>
  <si>
    <t xml:space="preserve">và đầu tư TP Hà Nội cấp ngày 26/04/2010 (đăng ký thay đổi lần 2) là 150.000.000.000 đồng, được chia </t>
  </si>
  <si>
    <t>thành 15.000.000 cổ phần, mệnh giá mỗi cổ phần là 10.000 đồng. Cổ đông sáng lập bao gồm:</t>
  </si>
  <si>
    <t>TỔNG CỘNG NGUỒN VỐN</t>
  </si>
  <si>
    <t xml:space="preserve">Công ty TNHH Heung-A Shipping VN </t>
  </si>
  <si>
    <t xml:space="preserve">Công ty CP Unithai Logistics VN </t>
  </si>
  <si>
    <t>VII Những thông tin khác:</t>
  </si>
  <si>
    <t>2. Thông tin so sánh.</t>
  </si>
  <si>
    <t>1. Những thông tin tài chính khác.</t>
  </si>
  <si>
    <t>Chi nhánh Công ty Cổ phần vận tải và thuê tàu thành phố Quảng Ninh</t>
  </si>
  <si>
    <t>Hà Nội, ngày      tháng      năm 2011</t>
  </si>
  <si>
    <t xml:space="preserve">Hà Nội, ngày     tháng     năm 2011  </t>
  </si>
  <si>
    <t>Công ty: Công ty Cổ phần vận tải và thuê tàu</t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</si>
  <si>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</si>
  <si>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</si>
  <si>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>Mẫu số B01a-DN</t>
  </si>
  <si>
    <t>DN-BẢNG CÂN ĐỐI KẾ TOÁN HỢP NHẤT</t>
  </si>
  <si>
    <r>
      <t xml:space="preserve">Địa chỉ: </t>
    </r>
    <r>
      <rPr>
        <sz val="12"/>
        <rFont val="Times New Roman"/>
        <family val="1"/>
      </rPr>
      <t>74 Nguyễn Du, Hà Nội</t>
    </r>
  </si>
  <si>
    <t>Mẫu số : B02a-DN</t>
  </si>
  <si>
    <t>Mẫu số: B03a-DN</t>
  </si>
  <si>
    <t xml:space="preserve">                       DN - BÁO CÁO LƯU CHUYỂN TIỀN TỆ HỢP NHẤT - PPTT</t>
  </si>
  <si>
    <r>
      <t xml:space="preserve">CÔNG TY: </t>
    </r>
    <r>
      <rPr>
        <sz val="11"/>
        <rFont val="Times New Roman"/>
        <family val="1"/>
      </rPr>
      <t>Công ty Cổ phần vận tải và thuê tàu</t>
    </r>
  </si>
  <si>
    <t>DN - BẢN THUYẾT MINH BÁO CÁO TÀI CHÍNH HỢP NHẤT</t>
  </si>
  <si>
    <t>Mẫu số B09a -DN</t>
  </si>
  <si>
    <t>Báo cáo tài chính hợp nhất</t>
  </si>
  <si>
    <r>
      <t>Địa chỉ</t>
    </r>
    <r>
      <rPr>
        <sz val="12"/>
        <rFont val="Times New Roman"/>
        <family val="1"/>
      </rPr>
      <t>: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</si>
  <si>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</si>
  <si>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>Công ty:</t>
    </r>
    <r>
      <rPr>
        <sz val="12"/>
        <rFont val="Times New Roman"/>
        <family val="1"/>
      </rPr>
      <t xml:space="preserve"> Công ty Cổ phần vận tải và thuê tàu</t>
    </r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</si>
  <si>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</si>
  <si>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 xml:space="preserve">Công ty TNHH vận tải quốc tế Hankyu- Hanshin VN </t>
  </si>
  <si>
    <t>Số dư đến 31/12/2010</t>
  </si>
  <si>
    <t xml:space="preserve"> - Tại ngày 31/12/2010</t>
  </si>
  <si>
    <t xml:space="preserve">                                YEN</t>
  </si>
  <si>
    <t xml:space="preserve">                                SGD</t>
  </si>
  <si>
    <t xml:space="preserve"> - Số dư tại ngày 31/12/2010</t>
  </si>
  <si>
    <t xml:space="preserve">                                                     Hà Nội, ngày      tháng     năm 2011</t>
  </si>
  <si>
    <t>Hà Nội, ngày        tháng       năm  2011</t>
  </si>
  <si>
    <r>
      <t xml:space="preserve">3. Những thông tin khác: </t>
    </r>
    <r>
      <rPr>
        <sz val="12"/>
        <rFont val="Times New Roman"/>
        <family val="1"/>
      </rPr>
      <t xml:space="preserve">
</t>
    </r>
  </si>
  <si>
    <t>Quý 1 năm tài chính 2011</t>
  </si>
  <si>
    <t>31/03/2011</t>
  </si>
  <si>
    <t>DN- BÁO CÁO KẾT QUẢ HOẠT ĐỘNG KINH DOANH HỢP NHẤT - Quý 1 năm 2011</t>
  </si>
  <si>
    <t>Tiền thu do đi vay</t>
  </si>
  <si>
    <t>Tiền thu do các chủ sở hữu góp vốn</t>
  </si>
  <si>
    <t>Tiền thu từ lãi tiền gửi</t>
  </si>
  <si>
    <t>Số dư đến 31/03/2011</t>
  </si>
  <si>
    <t xml:space="preserve"> - Tại ngày 31/03/2011</t>
  </si>
  <si>
    <t>T¹i ngµy 31/03/2011</t>
  </si>
  <si>
    <t>Sè d­ ®Õn 31/03/2011</t>
  </si>
  <si>
    <t>ThÆng d­
vèn cæ phÇn</t>
  </si>
  <si>
    <t>Kỳ báo cáo đến 31/03/2011</t>
  </si>
  <si>
    <t>T¹i ngµy 01/01/2011</t>
  </si>
  <si>
    <t xml:space="preserve"> - Chi phí tài chính khác</t>
  </si>
  <si>
    <t xml:space="preserve"> T¨ng kh¸c</t>
  </si>
  <si>
    <t>ChuyÓn C«ng ty con</t>
  </si>
  <si>
    <t xml:space="preserve">Công ty LD TNHH Dimerco Vietfracht </t>
  </si>
  <si>
    <t xml:space="preserve">Công ty CP in Viễn Đông </t>
  </si>
  <si>
    <t>Công ty Cổ phần vận tải Tân Cảng - Asaco</t>
  </si>
  <si>
    <t>Công ty CP vận tải Tân Cảng - Asaco</t>
  </si>
  <si>
    <t>Công ty LD Vận tải biển thế kỷ Nol/CSS - Singapore (1)</t>
  </si>
  <si>
    <t>Công ty CP Dịch vụ và cơ khí sửa chữa Meres (2)</t>
  </si>
  <si>
    <t>(1) Đến ngày 28/12/2010, Bộ Kế hoạch và Đầu tư Thành phố Hà Nội đã ban hành Quyết định số 2254/QĐ-BKH về việc chấm dứt hoạt động Công ty Liên doanh Nol/CSS - Singapore. Số lãi/lỗ từ khoản đầu tư vào liên doanh này chưa được xác định chi tiết cho từng bên.</t>
  </si>
  <si>
    <t>(2) Đến ngày 07/05/2005, Công ty Meres đã có Quyết định giải thể, theo Báo cáo của Ban thanh lý, số lỗ luỹ kế của Công ty này tại ngày 31/03/2006 là 676.537.582 đồng. Công ty đã  thực hiện trích lập dự phòng cho khoản đầu tư liên kết này với số tiền 414.630.000 đồng.</t>
  </si>
  <si>
    <t>(đã ký)</t>
  </si>
  <si>
    <t>(đã ký)                                                          (đã ký)</t>
  </si>
  <si>
    <t xml:space="preserve">                  ( đã ký)</t>
  </si>
  <si>
    <t>(Đã ký)                                                     (Đã ký)</t>
  </si>
  <si>
    <t xml:space="preserve">             (Đã ký)</t>
  </si>
  <si>
    <t>(đã ký)                                                      (đã ký)</t>
  </si>
  <si>
    <t>(Đã ký)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</si>
</sst>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₫_-;\-* #,##0_₫_-;_-* &quot;-&quot;_₫_-;_-@_-"/>
    <numFmt numFmtId="170" formatCode="_-* #,##0.00&quot;₫&quot;_-;\-* #,##0.00&quot;₫&quot;_-;_-* &quot;-&quot;??&quot;₫&quot;_-;_-@_-"/>
    <numFmt numFmtId="171" formatCode="_-* #,##0.00_₫_-;\-* #,##0.00_₫_-;_-* &quot;-&quot;??_₫_-;_-@_-"/>
    <numFmt numFmtId="172" formatCode="_ * #,##0.00_ ;_ * \-#,##0.00_ ;_ * &quot;-&quot;??_ ;_ @_ "/>
    <numFmt numFmtId="173" formatCode="#,##0;[Red]#,##0"/>
    <numFmt numFmtId="174" formatCode="#,##0_ ;[Red]\-#,##0\ "/>
    <numFmt numFmtId="175" formatCode="_(* #,##0_);_(* \(#,##0\);_(* &quot;-&quot;??_);_(@_)"/>
    <numFmt numFmtId="176" formatCode="0_);[Red]\(0\)"/>
    <numFmt numFmtId="177" formatCode="[$-409]dddd\,\ mmmm\ dd\,\ yyyy"/>
    <numFmt numFmtId="178" formatCode="mm/dd/yy;@"/>
    <numFmt numFmtId="179" formatCode="m/d/yyyy;@"/>
    <numFmt numFmtId="180" formatCode="[$-409]h:mm:ss\ AM/PM"/>
    <numFmt numFmtId="181" formatCode="#,##0.0;[Red]#,##0.0"/>
    <numFmt numFmtId="182" formatCode="mm/dd/yyyy"/>
    <numFmt numFmtId="183" formatCode="00000"/>
    <numFmt numFmtId="184" formatCode="mm/dd/yy"/>
    <numFmt numFmtId="185" formatCode="dd/mm/yyyy"/>
    <numFmt numFmtId="186" formatCode="0.00;[Red]0.00"/>
  </numFmts>
  <fonts count="37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.5"/>
      <name val=".VnTime"/>
      <family val="2"/>
    </font>
    <font>
      <sz val="12.5"/>
      <name val=".VnTime"/>
      <family val="2"/>
    </font>
    <font>
      <b/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.VnTime"/>
      <family val="0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.VnTime"/>
      <family val="2"/>
    </font>
    <font>
      <b/>
      <i/>
      <sz val="13"/>
      <name val="Times New Roman"/>
      <family val="1"/>
    </font>
    <font>
      <b/>
      <sz val="12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3" fontId="0" fillId="2" borderId="0" xfId="0" applyNumberFormat="1" applyFill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12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4" fillId="2" borderId="15" xfId="0" applyNumberFormat="1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vertical="top" wrapText="1"/>
    </xf>
    <xf numFmtId="49" fontId="7" fillId="0" borderId="17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wrapText="1"/>
    </xf>
    <xf numFmtId="0" fontId="7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0" xfId="0" applyFont="1" applyBorder="1" applyAlignment="1">
      <alignment horizontal="center"/>
    </xf>
    <xf numFmtId="37" fontId="4" fillId="2" borderId="15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3" fontId="5" fillId="2" borderId="15" xfId="0" applyNumberFormat="1" applyFon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top"/>
    </xf>
    <xf numFmtId="3" fontId="7" fillId="0" borderId="15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horizontal="center" vertical="top"/>
    </xf>
    <xf numFmtId="3" fontId="9" fillId="0" borderId="15" xfId="0" applyNumberFormat="1" applyFont="1" applyBorder="1" applyAlignment="1">
      <alignment vertical="top" wrapText="1"/>
    </xf>
    <xf numFmtId="3" fontId="8" fillId="0" borderId="15" xfId="0" applyNumberFormat="1" applyFont="1" applyBorder="1" applyAlignment="1">
      <alignment horizontal="center" vertical="top"/>
    </xf>
    <xf numFmtId="3" fontId="8" fillId="0" borderId="15" xfId="0" applyNumberFormat="1" applyFont="1" applyBorder="1" applyAlignment="1">
      <alignment vertical="top" wrapText="1"/>
    </xf>
    <xf numFmtId="3" fontId="8" fillId="0" borderId="9" xfId="0" applyNumberFormat="1" applyFont="1" applyBorder="1" applyAlignment="1">
      <alignment horizontal="center" vertical="top"/>
    </xf>
    <xf numFmtId="3" fontId="8" fillId="0" borderId="9" xfId="0" applyNumberFormat="1" applyFont="1" applyBorder="1" applyAlignment="1">
      <alignment vertical="top" wrapText="1"/>
    </xf>
    <xf numFmtId="3" fontId="7" fillId="0" borderId="9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wrapText="1"/>
    </xf>
    <xf numFmtId="3" fontId="7" fillId="0" borderId="15" xfId="0" applyNumberFormat="1" applyFont="1" applyBorder="1" applyAlignment="1">
      <alignment horizontal="right" vertical="top"/>
    </xf>
    <xf numFmtId="3" fontId="9" fillId="0" borderId="15" xfId="0" applyNumberFormat="1" applyFont="1" applyBorder="1" applyAlignment="1">
      <alignment horizontal="right" vertical="top"/>
    </xf>
    <xf numFmtId="37" fontId="7" fillId="0" borderId="15" xfId="0" applyNumberFormat="1" applyFont="1" applyBorder="1" applyAlignment="1">
      <alignment horizontal="right" vertical="top"/>
    </xf>
    <xf numFmtId="37" fontId="9" fillId="0" borderId="15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37" fontId="8" fillId="0" borderId="15" xfId="0" applyNumberFormat="1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3" fontId="14" fillId="2" borderId="15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center" wrapText="1"/>
    </xf>
    <xf numFmtId="182" fontId="8" fillId="0" borderId="17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41" fontId="7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7" fillId="0" borderId="19" xfId="0" applyNumberFormat="1" applyFont="1" applyBorder="1" applyAlignment="1" quotePrefix="1">
      <alignment horizontal="center"/>
    </xf>
    <xf numFmtId="37" fontId="7" fillId="0" borderId="19" xfId="0" applyNumberFormat="1" applyFont="1" applyBorder="1" applyAlignment="1" quotePrefix="1">
      <alignment horizontal="right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right"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/>
    </xf>
    <xf numFmtId="4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 quotePrefix="1">
      <alignment/>
    </xf>
    <xf numFmtId="41" fontId="8" fillId="0" borderId="19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43" fontId="7" fillId="0" borderId="19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7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8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8" fillId="2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3" fontId="7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7" fillId="2" borderId="2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3" fontId="22" fillId="2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24" fillId="2" borderId="17" xfId="0" applyNumberFormat="1" applyFont="1" applyFill="1" applyBorder="1" applyAlignment="1">
      <alignment horizontal="right"/>
    </xf>
    <xf numFmtId="3" fontId="17" fillId="2" borderId="8" xfId="0" applyNumberFormat="1" applyFont="1" applyFill="1" applyBorder="1" applyAlignment="1">
      <alignment horizontal="right"/>
    </xf>
    <xf numFmtId="3" fontId="17" fillId="2" borderId="17" xfId="0" applyNumberFormat="1" applyFont="1" applyFill="1" applyBorder="1" applyAlignment="1">
      <alignment horizontal="right"/>
    </xf>
    <xf numFmtId="3" fontId="17" fillId="2" borderId="14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3" fontId="24" fillId="2" borderId="15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 horizontal="right"/>
    </xf>
    <xf numFmtId="3" fontId="17" fillId="2" borderId="15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/>
    </xf>
    <xf numFmtId="3" fontId="17" fillId="2" borderId="0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0" fontId="17" fillId="2" borderId="10" xfId="0" applyFont="1" applyFill="1" applyBorder="1" applyAlignment="1">
      <alignment/>
    </xf>
    <xf numFmtId="0" fontId="24" fillId="2" borderId="11" xfId="0" applyFont="1" applyFill="1" applyBorder="1" applyAlignment="1">
      <alignment/>
    </xf>
    <xf numFmtId="3" fontId="24" fillId="2" borderId="9" xfId="0" applyNumberFormat="1" applyFont="1" applyFill="1" applyBorder="1" applyAlignment="1">
      <alignment horizontal="right"/>
    </xf>
    <xf numFmtId="3" fontId="24" fillId="2" borderId="11" xfId="0" applyNumberFormat="1" applyFont="1" applyFill="1" applyBorder="1" applyAlignment="1">
      <alignment horizontal="right"/>
    </xf>
    <xf numFmtId="3" fontId="17" fillId="2" borderId="9" xfId="0" applyNumberFormat="1" applyFont="1" applyFill="1" applyBorder="1" applyAlignment="1">
      <alignment horizontal="right"/>
    </xf>
    <xf numFmtId="3" fontId="23" fillId="2" borderId="6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3" fontId="24" fillId="2" borderId="14" xfId="0" applyNumberFormat="1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/>
    </xf>
    <xf numFmtId="3" fontId="23" fillId="2" borderId="9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/>
    </xf>
    <xf numFmtId="3" fontId="7" fillId="2" borderId="14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3" fontId="7" fillId="2" borderId="1" xfId="0" applyNumberFormat="1" applyFont="1" applyFill="1" applyBorder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/>
    </xf>
    <xf numFmtId="3" fontId="8" fillId="2" borderId="11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3" fontId="7" fillId="2" borderId="7" xfId="0" applyNumberFormat="1" applyFont="1" applyFill="1" applyBorder="1" applyAlignment="1" quotePrefix="1">
      <alignment horizontal="right"/>
    </xf>
    <xf numFmtId="3" fontId="7" fillId="2" borderId="8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3" fontId="7" fillId="2" borderId="1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19" fillId="2" borderId="0" xfId="0" applyFont="1" applyFill="1" applyAlignment="1">
      <alignment/>
    </xf>
    <xf numFmtId="3" fontId="8" fillId="2" borderId="1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175" fontId="8" fillId="0" borderId="15" xfId="15" applyNumberFormat="1" applyFont="1" applyBorder="1" applyAlignment="1">
      <alignment vertical="top"/>
    </xf>
    <xf numFmtId="0" fontId="8" fillId="0" borderId="0" xfId="0" applyFont="1" applyAlignment="1">
      <alignment horizontal="right"/>
    </xf>
    <xf numFmtId="0" fontId="15" fillId="2" borderId="1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23" fillId="2" borderId="0" xfId="0" applyFont="1" applyFill="1" applyBorder="1" applyAlignment="1">
      <alignment/>
    </xf>
    <xf numFmtId="41" fontId="17" fillId="2" borderId="0" xfId="0" applyNumberFormat="1" applyFont="1" applyFill="1" applyBorder="1" applyAlignment="1">
      <alignment horizontal="right"/>
    </xf>
    <xf numFmtId="41" fontId="17" fillId="2" borderId="15" xfId="0" applyNumberFormat="1" applyFont="1" applyFill="1" applyBorder="1" applyAlignment="1">
      <alignment horizontal="right"/>
    </xf>
    <xf numFmtId="41" fontId="23" fillId="2" borderId="2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3" fontId="17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37" fontId="8" fillId="0" borderId="19" xfId="0" applyNumberFormat="1" applyFont="1" applyBorder="1" applyAlignment="1">
      <alignment horizontal="right"/>
    </xf>
    <xf numFmtId="173" fontId="17" fillId="2" borderId="15" xfId="0" applyNumberFormat="1" applyFont="1" applyFill="1" applyBorder="1" applyAlignment="1">
      <alignment horizontal="right"/>
    </xf>
    <xf numFmtId="173" fontId="17" fillId="2" borderId="2" xfId="0" applyNumberFormat="1" applyFont="1" applyFill="1" applyBorder="1" applyAlignment="1">
      <alignment/>
    </xf>
    <xf numFmtId="3" fontId="27" fillId="2" borderId="15" xfId="0" applyNumberFormat="1" applyFont="1" applyFill="1" applyBorder="1" applyAlignment="1">
      <alignment/>
    </xf>
    <xf numFmtId="0" fontId="19" fillId="2" borderId="0" xfId="0" applyFont="1" applyFill="1" applyAlignment="1">
      <alignment horizontal="left"/>
    </xf>
    <xf numFmtId="173" fontId="8" fillId="0" borderId="19" xfId="0" applyNumberFormat="1" applyFont="1" applyBorder="1" applyAlignment="1">
      <alignment horizontal="right"/>
    </xf>
    <xf numFmtId="0" fontId="7" fillId="2" borderId="1" xfId="0" applyFont="1" applyFill="1" applyBorder="1" applyAlignment="1" quotePrefix="1">
      <alignment/>
    </xf>
    <xf numFmtId="3" fontId="8" fillId="2" borderId="6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19" fillId="2" borderId="0" xfId="0" applyFont="1" applyFill="1" applyBorder="1" applyAlignment="1">
      <alignment/>
    </xf>
    <xf numFmtId="3" fontId="19" fillId="2" borderId="0" xfId="0" applyNumberFormat="1" applyFont="1" applyFill="1" applyBorder="1" applyAlignment="1">
      <alignment horizontal="right"/>
    </xf>
    <xf numFmtId="3" fontId="7" fillId="2" borderId="17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19" fillId="2" borderId="0" xfId="0" applyFont="1" applyFill="1" applyAlignment="1" quotePrefix="1">
      <alignment/>
    </xf>
    <xf numFmtId="9" fontId="19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8" fillId="2" borderId="0" xfId="0" applyFont="1" applyFill="1" applyAlignment="1">
      <alignment/>
    </xf>
    <xf numFmtId="0" fontId="8" fillId="2" borderId="1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41" fontId="16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30" fillId="0" borderId="17" xfId="0" applyFont="1" applyBorder="1" applyAlignment="1">
      <alignment horizontal="center" vertical="top"/>
    </xf>
    <xf numFmtId="182" fontId="30" fillId="0" borderId="1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3" fontId="17" fillId="0" borderId="18" xfId="0" applyNumberFormat="1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Border="1" applyAlignment="1" quotePrefix="1">
      <alignment horizontal="center"/>
    </xf>
    <xf numFmtId="0" fontId="17" fillId="0" borderId="19" xfId="0" applyFont="1" applyBorder="1" applyAlignment="1">
      <alignment horizontal="center"/>
    </xf>
    <xf numFmtId="3" fontId="17" fillId="0" borderId="19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3" fontId="17" fillId="0" borderId="21" xfId="0" applyNumberFormat="1" applyFont="1" applyBorder="1" applyAlignment="1">
      <alignment/>
    </xf>
    <xf numFmtId="0" fontId="17" fillId="0" borderId="21" xfId="0" applyFont="1" applyBorder="1" applyAlignment="1">
      <alignment wrapText="1"/>
    </xf>
    <xf numFmtId="3" fontId="23" fillId="0" borderId="21" xfId="0" applyNumberFormat="1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 horizontal="center"/>
    </xf>
    <xf numFmtId="3" fontId="32" fillId="0" borderId="2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3" fillId="2" borderId="19" xfId="20" applyNumberFormat="1" applyFont="1" applyFill="1" applyBorder="1" applyProtection="1">
      <alignment/>
      <protection hidden="1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3" fontId="34" fillId="0" borderId="19" xfId="0" applyNumberFormat="1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 horizontal="center"/>
    </xf>
    <xf numFmtId="3" fontId="26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8" fillId="0" borderId="9" xfId="15" applyNumberFormat="1" applyFont="1" applyBorder="1" applyAlignment="1">
      <alignment horizontal="right" vertical="top"/>
    </xf>
    <xf numFmtId="0" fontId="23" fillId="2" borderId="11" xfId="0" applyFont="1" applyFill="1" applyBorder="1" applyAlignment="1">
      <alignment/>
    </xf>
    <xf numFmtId="173" fontId="4" fillId="2" borderId="15" xfId="0" applyNumberFormat="1" applyFont="1" applyFill="1" applyBorder="1" applyAlignment="1">
      <alignment/>
    </xf>
    <xf numFmtId="3" fontId="15" fillId="2" borderId="19" xfId="0" applyNumberFormat="1" applyFont="1" applyFill="1" applyBorder="1" applyAlignment="1">
      <alignment/>
    </xf>
    <xf numFmtId="3" fontId="15" fillId="0" borderId="15" xfId="0" applyNumberFormat="1" applyFont="1" applyBorder="1" applyAlignment="1">
      <alignment/>
    </xf>
    <xf numFmtId="37" fontId="7" fillId="0" borderId="19" xfId="0" applyNumberFormat="1" applyFont="1" applyBorder="1" applyAlignment="1" quotePrefix="1">
      <alignment/>
    </xf>
    <xf numFmtId="173" fontId="8" fillId="0" borderId="15" xfId="15" applyNumberFormat="1" applyFont="1" applyBorder="1" applyAlignment="1">
      <alignment vertical="top"/>
    </xf>
    <xf numFmtId="173" fontId="7" fillId="0" borderId="15" xfId="0" applyNumberFormat="1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11" fillId="0" borderId="0" xfId="19" applyFont="1" applyFill="1" applyBorder="1">
      <alignment/>
      <protection/>
    </xf>
    <xf numFmtId="0" fontId="20" fillId="2" borderId="0" xfId="0" applyFont="1" applyFill="1" applyBorder="1" applyAlignment="1">
      <alignment/>
    </xf>
    <xf numFmtId="3" fontId="20" fillId="2" borderId="0" xfId="0" applyNumberFormat="1" applyFont="1" applyFill="1" applyBorder="1" applyAlignment="1">
      <alignment horizontal="right"/>
    </xf>
    <xf numFmtId="0" fontId="35" fillId="2" borderId="0" xfId="0" applyFont="1" applyFill="1" applyBorder="1" applyAlignment="1">
      <alignment/>
    </xf>
    <xf numFmtId="3" fontId="35" fillId="2" borderId="0" xfId="0" applyNumberFormat="1" applyFont="1" applyFill="1" applyBorder="1" applyAlignment="1">
      <alignment horizontal="right"/>
    </xf>
    <xf numFmtId="0" fontId="36" fillId="2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3" fontId="8" fillId="0" borderId="0" xfId="19" applyNumberFormat="1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left"/>
      <protection/>
    </xf>
    <xf numFmtId="0" fontId="11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11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30" xfId="0" applyFont="1" applyBorder="1" applyAlignment="1">
      <alignment horizontal="center"/>
    </xf>
    <xf numFmtId="185" fontId="7" fillId="0" borderId="9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right"/>
    </xf>
    <xf numFmtId="185" fontId="11" fillId="0" borderId="17" xfId="0" applyNumberFormat="1" applyFont="1" applyBorder="1" applyAlignment="1">
      <alignment horizontal="center" vertical="center" wrapText="1"/>
    </xf>
    <xf numFmtId="0" fontId="11" fillId="0" borderId="0" xfId="19" applyFont="1" applyFill="1" applyBorder="1" applyAlignment="1">
      <alignment horizontal="left"/>
      <protection/>
    </xf>
    <xf numFmtId="0" fontId="11" fillId="0" borderId="0" xfId="19" applyFont="1" applyFill="1" applyBorder="1" applyAlignment="1">
      <alignment horizontal="center"/>
      <protection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19" fillId="2" borderId="0" xfId="0" applyFont="1" applyFill="1" applyAlignment="1">
      <alignment horizontal="left"/>
    </xf>
    <xf numFmtId="182" fontId="8" fillId="2" borderId="7" xfId="0" applyNumberFormat="1" applyFont="1" applyFill="1" applyBorder="1" applyAlignment="1">
      <alignment horizontal="center"/>
    </xf>
    <xf numFmtId="182" fontId="8" fillId="2" borderId="14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37" fontId="7" fillId="2" borderId="1" xfId="0" applyNumberFormat="1" applyFont="1" applyFill="1" applyBorder="1" applyAlignment="1">
      <alignment horizontal="right"/>
    </xf>
    <xf numFmtId="37" fontId="7" fillId="2" borderId="2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 quotePrefix="1">
      <alignment horizontal="right"/>
    </xf>
    <xf numFmtId="3" fontId="7" fillId="2" borderId="5" xfId="0" applyNumberFormat="1" applyFont="1" applyFill="1" applyBorder="1" applyAlignment="1" quotePrefix="1">
      <alignment horizontal="right"/>
    </xf>
    <xf numFmtId="3" fontId="8" fillId="2" borderId="3" xfId="0" applyNumberFormat="1" applyFont="1" applyFill="1" applyBorder="1" applyAlignment="1" quotePrefix="1">
      <alignment horizontal="right"/>
    </xf>
    <xf numFmtId="3" fontId="8" fillId="2" borderId="5" xfId="0" applyNumberFormat="1" applyFont="1" applyFill="1" applyBorder="1" applyAlignment="1" quotePrefix="1">
      <alignment horizontal="right"/>
    </xf>
    <xf numFmtId="182" fontId="8" fillId="2" borderId="3" xfId="0" applyNumberFormat="1" applyFont="1" applyFill="1" applyBorder="1" applyAlignment="1">
      <alignment horizontal="center"/>
    </xf>
    <xf numFmtId="182" fontId="8" fillId="2" borderId="5" xfId="0" applyNumberFormat="1" applyFont="1" applyFill="1" applyBorder="1" applyAlignment="1">
      <alignment horizontal="center"/>
    </xf>
    <xf numFmtId="173" fontId="7" fillId="2" borderId="1" xfId="0" applyNumberFormat="1" applyFont="1" applyFill="1" applyBorder="1" applyAlignment="1">
      <alignment horizontal="right"/>
    </xf>
    <xf numFmtId="173" fontId="7" fillId="2" borderId="2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7" fontId="7" fillId="2" borderId="10" xfId="0" applyNumberFormat="1" applyFont="1" applyFill="1" applyBorder="1" applyAlignment="1">
      <alignment horizontal="right"/>
    </xf>
    <xf numFmtId="37" fontId="7" fillId="2" borderId="6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41" fontId="7" fillId="2" borderId="1" xfId="0" applyNumberFormat="1" applyFont="1" applyFill="1" applyBorder="1" applyAlignment="1">
      <alignment horizontal="right"/>
    </xf>
    <xf numFmtId="41" fontId="7" fillId="2" borderId="2" xfId="0" applyNumberFormat="1" applyFont="1" applyFill="1" applyBorder="1" applyAlignment="1">
      <alignment horizontal="right"/>
    </xf>
    <xf numFmtId="0" fontId="23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right"/>
    </xf>
    <xf numFmtId="3" fontId="21" fillId="2" borderId="7" xfId="0" applyNumberFormat="1" applyFont="1" applyFill="1" applyBorder="1" applyAlignment="1">
      <alignment horizontal="right"/>
    </xf>
    <xf numFmtId="3" fontId="21" fillId="2" borderId="14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aocao2000" xfId="19"/>
    <cellStyle name="Normal_dieu chinh hop nhat VIETFRACH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1" sqref="A31"/>
    </sheetView>
  </sheetViews>
  <sheetFormatPr defaultColWidth="8.796875" defaultRowHeight="15"/>
  <cols>
    <col min="1" max="1" width="43.69921875" style="0" customWidth="1"/>
    <col min="2" max="2" width="6.69921875" style="0" customWidth="1"/>
    <col min="3" max="3" width="4.69921875" style="1" customWidth="1"/>
    <col min="4" max="4" width="16" style="0" customWidth="1"/>
    <col min="5" max="5" width="15.59765625" style="0" customWidth="1"/>
  </cols>
  <sheetData>
    <row r="1" spans="1:5" ht="15.75">
      <c r="A1" s="113" t="s">
        <v>682</v>
      </c>
      <c r="B1" s="318"/>
      <c r="C1" s="276"/>
      <c r="D1" s="276" t="s">
        <v>694</v>
      </c>
      <c r="E1" s="276"/>
    </row>
    <row r="2" spans="1:5" ht="15.75">
      <c r="A2" s="76" t="s">
        <v>683</v>
      </c>
      <c r="B2" s="67"/>
      <c r="C2" s="78"/>
      <c r="D2" s="76" t="s">
        <v>708</v>
      </c>
      <c r="E2" s="67"/>
    </row>
    <row r="3" spans="1:5" ht="15.75">
      <c r="A3" s="76" t="s">
        <v>684</v>
      </c>
      <c r="B3" s="67"/>
      <c r="C3" s="78"/>
      <c r="D3" s="76" t="s">
        <v>685</v>
      </c>
      <c r="E3" s="67"/>
    </row>
    <row r="4" spans="1:5" ht="15.75">
      <c r="A4" s="76"/>
      <c r="B4" s="67"/>
      <c r="C4" s="78"/>
      <c r="D4" s="67"/>
      <c r="E4" s="67"/>
    </row>
    <row r="5" spans="1:5" ht="20.25">
      <c r="A5" s="397" t="s">
        <v>686</v>
      </c>
      <c r="B5" s="397"/>
      <c r="C5" s="397"/>
      <c r="D5" s="397"/>
      <c r="E5" s="397"/>
    </row>
    <row r="6" spans="1:5" ht="15.75">
      <c r="A6" s="67"/>
      <c r="B6" s="67"/>
      <c r="C6" s="398"/>
      <c r="D6" s="398"/>
      <c r="E6" s="398"/>
    </row>
    <row r="7" spans="1:5" ht="15.75">
      <c r="A7" s="67"/>
      <c r="B7" s="67"/>
      <c r="C7" s="402" t="s">
        <v>12</v>
      </c>
      <c r="D7" s="402"/>
      <c r="E7" s="402"/>
    </row>
    <row r="8" spans="1:5" ht="15.75">
      <c r="A8" s="115" t="s">
        <v>261</v>
      </c>
      <c r="B8" s="116" t="s">
        <v>262</v>
      </c>
      <c r="C8" s="116" t="s">
        <v>193</v>
      </c>
      <c r="D8" s="117" t="s">
        <v>709</v>
      </c>
      <c r="E8" s="118">
        <v>40544</v>
      </c>
    </row>
    <row r="9" spans="1:5" ht="15.75">
      <c r="A9" s="119">
        <v>1</v>
      </c>
      <c r="B9" s="119">
        <v>2</v>
      </c>
      <c r="C9" s="119">
        <v>3</v>
      </c>
      <c r="D9" s="119">
        <v>4</v>
      </c>
      <c r="E9" s="119">
        <v>5</v>
      </c>
    </row>
    <row r="10" spans="1:5" ht="15.75">
      <c r="A10" s="174" t="s">
        <v>263</v>
      </c>
      <c r="B10" s="120">
        <v>100</v>
      </c>
      <c r="C10" s="121"/>
      <c r="D10" s="122">
        <f>D11+D14+D17+D24+D27</f>
        <v>181469272313</v>
      </c>
      <c r="E10" s="122">
        <f>E11+E14+E17+E24+E27</f>
        <v>127194735355</v>
      </c>
    </row>
    <row r="11" spans="1:5" ht="15.75">
      <c r="A11" s="123" t="s">
        <v>264</v>
      </c>
      <c r="B11" s="124">
        <v>110</v>
      </c>
      <c r="C11" s="125"/>
      <c r="D11" s="126">
        <f>SUM(D12+D13)</f>
        <v>98268266039</v>
      </c>
      <c r="E11" s="126">
        <f>SUM(E12+E13)</f>
        <v>58288349451</v>
      </c>
    </row>
    <row r="12" spans="1:5" ht="15.75">
      <c r="A12" s="127" t="s">
        <v>265</v>
      </c>
      <c r="B12" s="128">
        <v>111</v>
      </c>
      <c r="C12" s="129">
        <v>1</v>
      </c>
      <c r="D12" s="130">
        <v>98268266039</v>
      </c>
      <c r="E12" s="130">
        <v>51528749451</v>
      </c>
    </row>
    <row r="13" spans="1:5" ht="15.75">
      <c r="A13" s="127" t="s">
        <v>266</v>
      </c>
      <c r="B13" s="128">
        <v>112</v>
      </c>
      <c r="C13" s="129"/>
      <c r="D13" s="130"/>
      <c r="E13" s="130">
        <v>6759600000</v>
      </c>
    </row>
    <row r="14" spans="1:5" ht="15.75">
      <c r="A14" s="123" t="s">
        <v>267</v>
      </c>
      <c r="B14" s="124">
        <v>120</v>
      </c>
      <c r="C14" s="125"/>
      <c r="D14" s="126">
        <f>SUM(D15:D16)</f>
        <v>2189993282</v>
      </c>
      <c r="E14" s="126">
        <f>SUM(E15:E16)</f>
        <v>4392005087</v>
      </c>
    </row>
    <row r="15" spans="1:5" ht="15.75">
      <c r="A15" s="127" t="s">
        <v>268</v>
      </c>
      <c r="B15" s="128">
        <v>121</v>
      </c>
      <c r="C15" s="129">
        <v>2</v>
      </c>
      <c r="D15" s="130">
        <v>2189993282</v>
      </c>
      <c r="E15" s="130">
        <v>4392005087</v>
      </c>
    </row>
    <row r="16" spans="1:5" ht="15.75">
      <c r="A16" s="127" t="s">
        <v>269</v>
      </c>
      <c r="B16" s="128">
        <v>129</v>
      </c>
      <c r="C16" s="129"/>
      <c r="D16" s="130"/>
      <c r="E16" s="130"/>
    </row>
    <row r="17" spans="1:5" ht="15.75">
      <c r="A17" s="123" t="s">
        <v>270</v>
      </c>
      <c r="B17" s="124">
        <v>130</v>
      </c>
      <c r="C17" s="125"/>
      <c r="D17" s="126">
        <f>SUM(D18:D23)</f>
        <v>62224140311</v>
      </c>
      <c r="E17" s="126">
        <f>SUM(E18:E23)</f>
        <v>47600315098</v>
      </c>
    </row>
    <row r="18" spans="1:5" ht="15.75">
      <c r="A18" s="127" t="s">
        <v>271</v>
      </c>
      <c r="B18" s="128">
        <v>131</v>
      </c>
      <c r="C18" s="129">
        <v>3</v>
      </c>
      <c r="D18" s="131">
        <v>23246739192</v>
      </c>
      <c r="E18" s="130">
        <v>14712917831</v>
      </c>
    </row>
    <row r="19" spans="1:5" ht="15.75">
      <c r="A19" s="127" t="s">
        <v>272</v>
      </c>
      <c r="B19" s="128">
        <v>132</v>
      </c>
      <c r="C19" s="129">
        <v>3</v>
      </c>
      <c r="D19" s="131">
        <v>27256689093</v>
      </c>
      <c r="E19" s="130">
        <v>20127578221</v>
      </c>
    </row>
    <row r="20" spans="1:5" ht="15.75">
      <c r="A20" s="127" t="s">
        <v>273</v>
      </c>
      <c r="B20" s="128">
        <v>133</v>
      </c>
      <c r="C20" s="129"/>
      <c r="D20" s="131"/>
      <c r="E20" s="130"/>
    </row>
    <row r="21" spans="1:5" ht="15.75">
      <c r="A21" s="127" t="s">
        <v>274</v>
      </c>
      <c r="B21" s="128">
        <v>134</v>
      </c>
      <c r="C21" s="129"/>
      <c r="D21" s="131"/>
      <c r="E21" s="130"/>
    </row>
    <row r="22" spans="1:5" ht="15.75">
      <c r="A22" s="127" t="s">
        <v>275</v>
      </c>
      <c r="B22" s="128">
        <v>135</v>
      </c>
      <c r="C22" s="129">
        <v>3</v>
      </c>
      <c r="D22" s="131">
        <v>12026861309</v>
      </c>
      <c r="E22" s="130">
        <v>13065968329</v>
      </c>
    </row>
    <row r="23" spans="1:5" ht="15.75">
      <c r="A23" s="127" t="s">
        <v>276</v>
      </c>
      <c r="B23" s="128">
        <v>139</v>
      </c>
      <c r="C23" s="129">
        <v>3</v>
      </c>
      <c r="D23" s="132">
        <v>-306149283</v>
      </c>
      <c r="E23" s="133">
        <v>-306149283</v>
      </c>
    </row>
    <row r="24" spans="1:5" ht="15.75">
      <c r="A24" s="123" t="s">
        <v>277</v>
      </c>
      <c r="B24" s="124">
        <v>140</v>
      </c>
      <c r="C24" s="125"/>
      <c r="D24" s="293">
        <f>SUM(D25:D26)</f>
        <v>0</v>
      </c>
      <c r="E24" s="288">
        <f>SUM(E25:E26)</f>
        <v>0</v>
      </c>
    </row>
    <row r="25" spans="1:5" ht="15.75">
      <c r="A25" s="127" t="s">
        <v>278</v>
      </c>
      <c r="B25" s="128">
        <v>141</v>
      </c>
      <c r="C25" s="129"/>
      <c r="D25" s="159"/>
      <c r="E25" s="130"/>
    </row>
    <row r="26" spans="1:5" ht="15.75">
      <c r="A26" s="127" t="s">
        <v>279</v>
      </c>
      <c r="B26" s="128">
        <v>149</v>
      </c>
      <c r="C26" s="129"/>
      <c r="D26" s="132"/>
      <c r="E26" s="132"/>
    </row>
    <row r="27" spans="1:5" ht="15.75">
      <c r="A27" s="134" t="s">
        <v>280</v>
      </c>
      <c r="B27" s="135">
        <v>150</v>
      </c>
      <c r="C27" s="136"/>
      <c r="D27" s="137">
        <f>SUM(D28:D31)</f>
        <v>18786872681</v>
      </c>
      <c r="E27" s="137">
        <f>SUM(E28:E31)</f>
        <v>16914065719</v>
      </c>
    </row>
    <row r="28" spans="1:5" ht="15.75">
      <c r="A28" s="127" t="s">
        <v>281</v>
      </c>
      <c r="B28" s="128">
        <v>151</v>
      </c>
      <c r="C28" s="129"/>
      <c r="D28" s="130">
        <v>5568021702</v>
      </c>
      <c r="E28" s="130">
        <v>8651323683</v>
      </c>
    </row>
    <row r="29" spans="1:5" ht="15.75">
      <c r="A29" s="127" t="s">
        <v>282</v>
      </c>
      <c r="B29" s="128">
        <v>152</v>
      </c>
      <c r="C29" s="129">
        <v>4</v>
      </c>
      <c r="D29" s="131">
        <v>4228275796</v>
      </c>
      <c r="E29" s="130">
        <v>4239112434</v>
      </c>
    </row>
    <row r="30" spans="1:5" ht="15.75">
      <c r="A30" s="127" t="s">
        <v>283</v>
      </c>
      <c r="B30" s="128">
        <v>154</v>
      </c>
      <c r="C30" s="129">
        <v>4</v>
      </c>
      <c r="D30" s="130">
        <v>0</v>
      </c>
      <c r="E30" s="130">
        <v>76885108</v>
      </c>
    </row>
    <row r="31" spans="1:5" ht="15.75">
      <c r="A31" s="127" t="s">
        <v>284</v>
      </c>
      <c r="B31" s="128">
        <v>158</v>
      </c>
      <c r="C31" s="129">
        <v>3</v>
      </c>
      <c r="D31" s="130">
        <v>8990575183</v>
      </c>
      <c r="E31" s="130">
        <v>3946744494</v>
      </c>
    </row>
    <row r="32" spans="1:5" ht="15.75">
      <c r="A32" s="127"/>
      <c r="B32" s="128"/>
      <c r="C32" s="129"/>
      <c r="D32" s="130"/>
      <c r="E32" s="130"/>
    </row>
    <row r="33" spans="1:5" ht="15.75">
      <c r="A33" s="123" t="s">
        <v>285</v>
      </c>
      <c r="B33" s="124">
        <v>200</v>
      </c>
      <c r="C33" s="125"/>
      <c r="D33" s="126">
        <f>D34+D39+D50+D53+D57</f>
        <v>477592287988</v>
      </c>
      <c r="E33" s="126">
        <f>E34+E39+E50+E53+E57</f>
        <v>479573129623</v>
      </c>
    </row>
    <row r="34" spans="1:5" s="3" customFormat="1" ht="15.75">
      <c r="A34" s="123" t="s">
        <v>286</v>
      </c>
      <c r="B34" s="124">
        <v>210</v>
      </c>
      <c r="C34" s="125"/>
      <c r="D34" s="126">
        <f>SUM(D35:D38)</f>
        <v>0</v>
      </c>
      <c r="E34" s="126">
        <f>SUM(E35:E38)</f>
        <v>0</v>
      </c>
    </row>
    <row r="35" spans="1:5" ht="15.75">
      <c r="A35" s="127" t="s">
        <v>287</v>
      </c>
      <c r="B35" s="128">
        <v>211</v>
      </c>
      <c r="C35" s="129"/>
      <c r="D35" s="130"/>
      <c r="E35" s="130"/>
    </row>
    <row r="36" spans="1:5" ht="15.75">
      <c r="A36" s="127" t="s">
        <v>288</v>
      </c>
      <c r="B36" s="128">
        <v>212</v>
      </c>
      <c r="C36" s="129"/>
      <c r="D36" s="130"/>
      <c r="E36" s="130"/>
    </row>
    <row r="37" spans="1:5" ht="15.75">
      <c r="A37" s="127" t="s">
        <v>289</v>
      </c>
      <c r="B37" s="128">
        <v>213</v>
      </c>
      <c r="C37" s="129"/>
      <c r="D37" s="130"/>
      <c r="E37" s="130"/>
    </row>
    <row r="38" spans="1:5" ht="15.75">
      <c r="A38" s="127" t="s">
        <v>290</v>
      </c>
      <c r="B38" s="128">
        <v>219</v>
      </c>
      <c r="C38" s="129"/>
      <c r="D38" s="130"/>
      <c r="E38" s="130"/>
    </row>
    <row r="39" spans="1:5" ht="15.75">
      <c r="A39" s="123" t="s">
        <v>291</v>
      </c>
      <c r="B39" s="124">
        <v>220</v>
      </c>
      <c r="C39" s="125"/>
      <c r="D39" s="126">
        <f>D40+D43+D46+D49</f>
        <v>441042435846</v>
      </c>
      <c r="E39" s="126">
        <f>E40+E43+E46+E49</f>
        <v>443648201637</v>
      </c>
    </row>
    <row r="40" spans="1:5" ht="15.75">
      <c r="A40" s="127" t="s">
        <v>292</v>
      </c>
      <c r="B40" s="128">
        <v>221</v>
      </c>
      <c r="C40" s="129">
        <v>7</v>
      </c>
      <c r="D40" s="130">
        <f>D41+D42</f>
        <v>399854045848</v>
      </c>
      <c r="E40" s="159">
        <f>E41+E42</f>
        <v>407982006774</v>
      </c>
    </row>
    <row r="41" spans="1:5" ht="15.75">
      <c r="A41" s="127" t="s">
        <v>293</v>
      </c>
      <c r="B41" s="128">
        <v>222</v>
      </c>
      <c r="C41" s="129"/>
      <c r="D41" s="130">
        <v>559137675952</v>
      </c>
      <c r="E41" s="159">
        <v>557651984680</v>
      </c>
    </row>
    <row r="42" spans="1:5" ht="15.75">
      <c r="A42" s="127" t="s">
        <v>294</v>
      </c>
      <c r="B42" s="128">
        <v>223</v>
      </c>
      <c r="C42" s="138"/>
      <c r="D42" s="139">
        <v>-159283630104</v>
      </c>
      <c r="E42" s="363">
        <v>-149669977906</v>
      </c>
    </row>
    <row r="43" spans="1:5" ht="15.75">
      <c r="A43" s="127" t="s">
        <v>295</v>
      </c>
      <c r="B43" s="128">
        <v>224</v>
      </c>
      <c r="C43" s="129">
        <v>8</v>
      </c>
      <c r="D43" s="130"/>
      <c r="E43" s="130">
        <f>E44+E45</f>
        <v>0</v>
      </c>
    </row>
    <row r="44" spans="1:5" ht="15.75">
      <c r="A44" s="127" t="s">
        <v>293</v>
      </c>
      <c r="B44" s="128">
        <v>225</v>
      </c>
      <c r="C44" s="129"/>
      <c r="D44" s="130"/>
      <c r="E44" s="130"/>
    </row>
    <row r="45" spans="1:5" ht="15.75">
      <c r="A45" s="127" t="s">
        <v>294</v>
      </c>
      <c r="B45" s="128">
        <v>226</v>
      </c>
      <c r="C45" s="129"/>
      <c r="D45" s="130"/>
      <c r="E45" s="130"/>
    </row>
    <row r="46" spans="1:5" ht="15.75">
      <c r="A46" s="127" t="s">
        <v>296</v>
      </c>
      <c r="B46" s="128">
        <v>227</v>
      </c>
      <c r="C46" s="129">
        <v>9</v>
      </c>
      <c r="D46" s="130">
        <f>D47+D48</f>
        <v>33367078845</v>
      </c>
      <c r="E46" s="130">
        <f>E47+E48</f>
        <v>30293935108</v>
      </c>
    </row>
    <row r="47" spans="1:5" ht="15.75">
      <c r="A47" s="127" t="s">
        <v>293</v>
      </c>
      <c r="B47" s="128">
        <v>228</v>
      </c>
      <c r="C47" s="129"/>
      <c r="D47" s="130">
        <v>34257389805</v>
      </c>
      <c r="E47" s="130">
        <v>31129114805</v>
      </c>
    </row>
    <row r="48" spans="1:5" ht="15.75">
      <c r="A48" s="127" t="s">
        <v>294</v>
      </c>
      <c r="B48" s="128">
        <v>229</v>
      </c>
      <c r="C48" s="129"/>
      <c r="D48" s="132">
        <v>-890310960</v>
      </c>
      <c r="E48" s="132">
        <v>-835179697</v>
      </c>
    </row>
    <row r="49" spans="1:5" ht="15.75">
      <c r="A49" s="127" t="s">
        <v>297</v>
      </c>
      <c r="B49" s="128">
        <v>230</v>
      </c>
      <c r="C49" s="129">
        <v>6</v>
      </c>
      <c r="D49" s="131">
        <v>7821311153</v>
      </c>
      <c r="E49" s="130">
        <v>5372259755</v>
      </c>
    </row>
    <row r="50" spans="1:5" ht="21" customHeight="1">
      <c r="A50" s="123" t="s">
        <v>298</v>
      </c>
      <c r="B50" s="124">
        <v>240</v>
      </c>
      <c r="C50" s="129">
        <v>11</v>
      </c>
      <c r="D50" s="126">
        <f>D51+D52</f>
        <v>0</v>
      </c>
      <c r="E50" s="126">
        <f>E51+E52</f>
        <v>0</v>
      </c>
    </row>
    <row r="51" spans="1:5" ht="15.75">
      <c r="A51" s="127" t="s">
        <v>293</v>
      </c>
      <c r="B51" s="128">
        <v>241</v>
      </c>
      <c r="C51" s="129"/>
      <c r="D51" s="130"/>
      <c r="E51" s="130"/>
    </row>
    <row r="52" spans="1:5" ht="15.75">
      <c r="A52" s="127" t="s">
        <v>299</v>
      </c>
      <c r="B52" s="128">
        <v>242</v>
      </c>
      <c r="C52" s="129"/>
      <c r="D52" s="130"/>
      <c r="E52" s="130"/>
    </row>
    <row r="53" spans="1:5" ht="15.75">
      <c r="A53" s="123" t="s">
        <v>300</v>
      </c>
      <c r="B53" s="124">
        <v>250</v>
      </c>
      <c r="C53" s="129">
        <v>12</v>
      </c>
      <c r="D53" s="126">
        <f>SUM(D54:D56)</f>
        <v>36428607313</v>
      </c>
      <c r="E53" s="126">
        <f>SUM(E54:E56)</f>
        <v>35828607313</v>
      </c>
    </row>
    <row r="54" spans="1:5" s="5" customFormat="1" ht="15.75">
      <c r="A54" s="127" t="s">
        <v>663</v>
      </c>
      <c r="B54" s="128">
        <v>252</v>
      </c>
      <c r="C54" s="129">
        <v>12</v>
      </c>
      <c r="D54" s="131">
        <f>24643237313+600000000</f>
        <v>25243237313</v>
      </c>
      <c r="E54" s="130">
        <v>24643237313</v>
      </c>
    </row>
    <row r="55" spans="1:5" ht="15.75">
      <c r="A55" s="127" t="s">
        <v>664</v>
      </c>
      <c r="B55" s="128">
        <v>258</v>
      </c>
      <c r="C55" s="129"/>
      <c r="D55" s="130">
        <v>11600000000</v>
      </c>
      <c r="E55" s="130">
        <v>11600000000</v>
      </c>
    </row>
    <row r="56" spans="1:5" s="5" customFormat="1" ht="15" customHeight="1">
      <c r="A56" s="127" t="s">
        <v>665</v>
      </c>
      <c r="B56" s="128">
        <v>259</v>
      </c>
      <c r="C56" s="129"/>
      <c r="D56" s="139">
        <v>-414630000</v>
      </c>
      <c r="E56" s="139">
        <v>-414630000</v>
      </c>
    </row>
    <row r="57" spans="1:5" s="3" customFormat="1" ht="15" customHeight="1">
      <c r="A57" s="140" t="s">
        <v>301</v>
      </c>
      <c r="B57" s="141">
        <v>260</v>
      </c>
      <c r="C57" s="142"/>
      <c r="D57" s="143">
        <f>SUM(D58:D60)</f>
        <v>121244829</v>
      </c>
      <c r="E57" s="143">
        <f>SUM(E58:E60)</f>
        <v>96320673</v>
      </c>
    </row>
    <row r="58" spans="1:5" s="5" customFormat="1" ht="15" customHeight="1">
      <c r="A58" s="144" t="s">
        <v>302</v>
      </c>
      <c r="B58" s="145">
        <v>261</v>
      </c>
      <c r="C58" s="146">
        <v>13</v>
      </c>
      <c r="D58" s="147">
        <v>121244829</v>
      </c>
      <c r="E58" s="147">
        <v>96320673</v>
      </c>
    </row>
    <row r="59" spans="1:5" s="5" customFormat="1" ht="15" customHeight="1">
      <c r="A59" s="144" t="s">
        <v>303</v>
      </c>
      <c r="B59" s="145">
        <v>262</v>
      </c>
      <c r="C59" s="146">
        <v>14</v>
      </c>
      <c r="D59" s="147"/>
      <c r="E59" s="147"/>
    </row>
    <row r="60" spans="1:5" ht="15.75">
      <c r="A60" s="148" t="s">
        <v>304</v>
      </c>
      <c r="B60" s="149">
        <v>268</v>
      </c>
      <c r="C60" s="150"/>
      <c r="D60" s="151">
        <v>0</v>
      </c>
      <c r="E60" s="151"/>
    </row>
    <row r="61" spans="1:5" ht="15.75">
      <c r="A61" s="152" t="s">
        <v>305</v>
      </c>
      <c r="B61" s="152">
        <v>270</v>
      </c>
      <c r="C61" s="153"/>
      <c r="D61" s="154">
        <f>D10+D33</f>
        <v>659061560301</v>
      </c>
      <c r="E61" s="154">
        <f>E10+E33</f>
        <v>606767864978</v>
      </c>
    </row>
    <row r="62" spans="1:5" ht="15.75">
      <c r="A62" s="67"/>
      <c r="B62" s="78"/>
      <c r="C62" s="100"/>
      <c r="D62" s="155"/>
      <c r="E62" s="155"/>
    </row>
    <row r="63" spans="1:5" ht="15.75">
      <c r="A63" s="152" t="s">
        <v>306</v>
      </c>
      <c r="B63" s="156" t="s">
        <v>262</v>
      </c>
      <c r="C63" s="157" t="s">
        <v>193</v>
      </c>
      <c r="D63" s="158" t="s">
        <v>709</v>
      </c>
      <c r="E63" s="118">
        <v>40544</v>
      </c>
    </row>
    <row r="64" spans="1:5" ht="15.75">
      <c r="A64" s="174" t="s">
        <v>307</v>
      </c>
      <c r="B64" s="120">
        <v>300</v>
      </c>
      <c r="C64" s="121"/>
      <c r="D64" s="122">
        <f>D65+D76</f>
        <v>433679172375</v>
      </c>
      <c r="E64" s="122">
        <f>E65+E76</f>
        <v>384865186166</v>
      </c>
    </row>
    <row r="65" spans="1:5" ht="15.75">
      <c r="A65" s="123" t="s">
        <v>308</v>
      </c>
      <c r="B65" s="124">
        <v>310</v>
      </c>
      <c r="C65" s="125"/>
      <c r="D65" s="126">
        <f>SUM(D66:D75)</f>
        <v>217571842525</v>
      </c>
      <c r="E65" s="126">
        <f>SUM(E66:E75)</f>
        <v>166495513458</v>
      </c>
    </row>
    <row r="66" spans="1:5" ht="15.75">
      <c r="A66" s="127" t="s">
        <v>309</v>
      </c>
      <c r="B66" s="128">
        <v>311</v>
      </c>
      <c r="C66" s="129">
        <v>15</v>
      </c>
      <c r="D66" s="131">
        <v>28255794291</v>
      </c>
      <c r="E66" s="130">
        <v>50138839127</v>
      </c>
    </row>
    <row r="67" spans="1:5" ht="15.75">
      <c r="A67" s="127" t="s">
        <v>310</v>
      </c>
      <c r="B67" s="128">
        <v>312</v>
      </c>
      <c r="C67" s="129">
        <v>16</v>
      </c>
      <c r="D67" s="131">
        <v>46380835639</v>
      </c>
      <c r="E67" s="131">
        <v>40703296680</v>
      </c>
    </row>
    <row r="68" spans="1:5" ht="15.75">
      <c r="A68" s="127" t="s">
        <v>311</v>
      </c>
      <c r="B68" s="128">
        <v>313</v>
      </c>
      <c r="C68" s="129">
        <v>16</v>
      </c>
      <c r="D68" s="131">
        <v>93244011976</v>
      </c>
      <c r="E68" s="131">
        <v>19114808168</v>
      </c>
    </row>
    <row r="69" spans="1:5" ht="15.75">
      <c r="A69" s="127" t="s">
        <v>312</v>
      </c>
      <c r="B69" s="128">
        <v>314</v>
      </c>
      <c r="C69" s="129">
        <v>17</v>
      </c>
      <c r="D69" s="131">
        <v>8285919901</v>
      </c>
      <c r="E69" s="131">
        <v>9354798856</v>
      </c>
    </row>
    <row r="70" spans="1:5" ht="15.75">
      <c r="A70" s="127" t="s">
        <v>313</v>
      </c>
      <c r="B70" s="128">
        <v>315</v>
      </c>
      <c r="C70" s="129"/>
      <c r="D70" s="159">
        <v>6897329430</v>
      </c>
      <c r="E70" s="159">
        <v>7081377730</v>
      </c>
    </row>
    <row r="71" spans="1:5" ht="15.75">
      <c r="A71" s="127" t="s">
        <v>314</v>
      </c>
      <c r="B71" s="128">
        <v>316</v>
      </c>
      <c r="C71" s="129">
        <v>18</v>
      </c>
      <c r="D71" s="130">
        <v>2984234568</v>
      </c>
      <c r="E71" s="130">
        <v>1654945067</v>
      </c>
    </row>
    <row r="72" spans="1:5" ht="15.75">
      <c r="A72" s="127" t="s">
        <v>315</v>
      </c>
      <c r="B72" s="128">
        <v>317</v>
      </c>
      <c r="C72" s="129"/>
      <c r="D72" s="130"/>
      <c r="E72" s="130"/>
    </row>
    <row r="73" spans="1:5" ht="15.75">
      <c r="A73" s="127" t="s">
        <v>316</v>
      </c>
      <c r="B73" s="128">
        <v>318</v>
      </c>
      <c r="C73" s="129"/>
      <c r="D73" s="130"/>
      <c r="E73" s="130"/>
    </row>
    <row r="74" spans="1:5" ht="15.75">
      <c r="A74" s="127" t="s">
        <v>317</v>
      </c>
      <c r="B74" s="128">
        <v>319</v>
      </c>
      <c r="C74" s="129">
        <v>19</v>
      </c>
      <c r="D74" s="361">
        <f>31530322494+13865263</f>
        <v>31544187757</v>
      </c>
      <c r="E74" s="130">
        <v>38104172067</v>
      </c>
    </row>
    <row r="75" spans="1:5" ht="15.75">
      <c r="A75" s="160" t="s">
        <v>318</v>
      </c>
      <c r="B75" s="161">
        <v>323</v>
      </c>
      <c r="C75" s="129"/>
      <c r="D75" s="132">
        <v>-20471037</v>
      </c>
      <c r="E75" s="130">
        <v>343275763</v>
      </c>
    </row>
    <row r="76" spans="1:5" ht="15.75">
      <c r="A76" s="123" t="s">
        <v>319</v>
      </c>
      <c r="B76" s="124">
        <v>330</v>
      </c>
      <c r="C76" s="125"/>
      <c r="D76" s="126">
        <f>SUM(D77:D84)</f>
        <v>216107329850</v>
      </c>
      <c r="E76" s="126">
        <f>SUM(E77:E84)</f>
        <v>218369672708</v>
      </c>
    </row>
    <row r="77" spans="1:5" ht="15.75">
      <c r="A77" s="127" t="s">
        <v>320</v>
      </c>
      <c r="B77" s="128">
        <v>331</v>
      </c>
      <c r="C77" s="129"/>
      <c r="D77" s="130"/>
      <c r="E77" s="130"/>
    </row>
    <row r="78" spans="1:5" ht="15.75">
      <c r="A78" s="127" t="s">
        <v>321</v>
      </c>
      <c r="B78" s="128">
        <v>332</v>
      </c>
      <c r="C78" s="129">
        <v>20</v>
      </c>
      <c r="D78" s="130"/>
      <c r="E78" s="130"/>
    </row>
    <row r="79" spans="1:5" ht="15.75">
      <c r="A79" s="127" t="s">
        <v>322</v>
      </c>
      <c r="B79" s="128">
        <v>333</v>
      </c>
      <c r="C79" s="129"/>
      <c r="D79" s="130"/>
      <c r="E79" s="130"/>
    </row>
    <row r="80" spans="1:5" s="5" customFormat="1" ht="15.75">
      <c r="A80" s="127" t="s">
        <v>323</v>
      </c>
      <c r="B80" s="128">
        <v>334</v>
      </c>
      <c r="C80" s="129">
        <v>21</v>
      </c>
      <c r="D80" s="131">
        <v>216085115000</v>
      </c>
      <c r="E80" s="130">
        <v>216085115000</v>
      </c>
    </row>
    <row r="81" spans="1:5" ht="15.75">
      <c r="A81" s="127" t="s">
        <v>324</v>
      </c>
      <c r="B81" s="128">
        <v>335</v>
      </c>
      <c r="C81" s="129"/>
      <c r="D81" s="130"/>
      <c r="E81" s="130">
        <v>442653515</v>
      </c>
    </row>
    <row r="82" spans="1:5" ht="15.75">
      <c r="A82" s="127" t="s">
        <v>325</v>
      </c>
      <c r="B82" s="128">
        <v>336</v>
      </c>
      <c r="C82" s="129"/>
      <c r="D82" s="317">
        <v>22214850</v>
      </c>
      <c r="E82" s="130">
        <v>75961900</v>
      </c>
    </row>
    <row r="83" spans="1:5" ht="15.75">
      <c r="A83" s="127" t="s">
        <v>326</v>
      </c>
      <c r="B83" s="128">
        <v>337</v>
      </c>
      <c r="C83" s="129"/>
      <c r="D83" s="130"/>
      <c r="E83" s="130"/>
    </row>
    <row r="84" spans="1:5" ht="15.75">
      <c r="A84" s="160" t="s">
        <v>327</v>
      </c>
      <c r="B84" s="161">
        <v>338</v>
      </c>
      <c r="C84" s="129"/>
      <c r="D84" s="130"/>
      <c r="E84" s="130">
        <v>1765942293</v>
      </c>
    </row>
    <row r="85" spans="1:5" ht="15.75">
      <c r="A85" s="123" t="s">
        <v>328</v>
      </c>
      <c r="B85" s="124">
        <v>400</v>
      </c>
      <c r="C85" s="125"/>
      <c r="D85" s="126">
        <f>D86+D98</f>
        <v>219051807676</v>
      </c>
      <c r="E85" s="126">
        <f>E86+E98</f>
        <v>214285522936</v>
      </c>
    </row>
    <row r="86" spans="1:5" ht="15.75">
      <c r="A86" s="123" t="s">
        <v>329</v>
      </c>
      <c r="B86" s="124">
        <v>410</v>
      </c>
      <c r="C86" s="125">
        <v>10</v>
      </c>
      <c r="D86" s="126">
        <f>SUM(D87:D95)</f>
        <v>219051807676</v>
      </c>
      <c r="E86" s="126">
        <f>SUM(E87:E95)</f>
        <v>214285522936</v>
      </c>
    </row>
    <row r="87" spans="1:5" ht="15.75">
      <c r="A87" s="127" t="s">
        <v>330</v>
      </c>
      <c r="B87" s="128">
        <v>411</v>
      </c>
      <c r="C87" s="129">
        <v>10</v>
      </c>
      <c r="D87" s="130">
        <v>150000000000</v>
      </c>
      <c r="E87" s="130">
        <v>150000000000</v>
      </c>
    </row>
    <row r="88" spans="1:5" ht="15.75">
      <c r="A88" s="127" t="s">
        <v>331</v>
      </c>
      <c r="B88" s="128">
        <v>412</v>
      </c>
      <c r="C88" s="129"/>
      <c r="D88" s="130">
        <v>252521000</v>
      </c>
      <c r="E88" s="130">
        <v>139293900</v>
      </c>
    </row>
    <row r="89" spans="1:5" ht="15.75">
      <c r="A89" s="127" t="s">
        <v>332</v>
      </c>
      <c r="B89" s="128">
        <v>413</v>
      </c>
      <c r="C89" s="129"/>
      <c r="D89" s="317">
        <v>2275429248</v>
      </c>
      <c r="E89" s="130">
        <v>2275429248</v>
      </c>
    </row>
    <row r="90" spans="1:5" ht="15.75">
      <c r="A90" s="127" t="s">
        <v>333</v>
      </c>
      <c r="B90" s="128">
        <v>415</v>
      </c>
      <c r="C90" s="129"/>
      <c r="D90" s="133"/>
      <c r="E90" s="130"/>
    </row>
    <row r="91" spans="1:5" ht="15.75">
      <c r="A91" s="127" t="s">
        <v>334</v>
      </c>
      <c r="B91" s="128">
        <v>416</v>
      </c>
      <c r="C91" s="129"/>
      <c r="D91" s="133"/>
      <c r="E91" s="317">
        <v>591780878</v>
      </c>
    </row>
    <row r="92" spans="1:5" ht="15.75">
      <c r="A92" s="127" t="s">
        <v>335</v>
      </c>
      <c r="B92" s="128">
        <v>417</v>
      </c>
      <c r="C92" s="129">
        <v>10</v>
      </c>
      <c r="D92" s="317">
        <v>21540284236</v>
      </c>
      <c r="E92" s="130">
        <v>21358609955</v>
      </c>
    </row>
    <row r="93" spans="1:5" ht="15.75">
      <c r="A93" s="127" t="s">
        <v>336</v>
      </c>
      <c r="B93" s="128">
        <v>418</v>
      </c>
      <c r="C93" s="129">
        <v>10</v>
      </c>
      <c r="D93" s="317">
        <v>12480424748</v>
      </c>
      <c r="E93" s="130">
        <v>12480424748</v>
      </c>
    </row>
    <row r="94" spans="1:5" ht="15.75">
      <c r="A94" s="127" t="s">
        <v>337</v>
      </c>
      <c r="B94" s="128">
        <v>419</v>
      </c>
      <c r="C94" s="129"/>
      <c r="D94" s="133"/>
      <c r="E94" s="130"/>
    </row>
    <row r="95" spans="1:5" s="5" customFormat="1" ht="15.75">
      <c r="A95" s="127" t="s">
        <v>338</v>
      </c>
      <c r="B95" s="128">
        <v>420</v>
      </c>
      <c r="C95" s="129">
        <v>10</v>
      </c>
      <c r="D95" s="362">
        <v>32503148444</v>
      </c>
      <c r="E95" s="159">
        <v>27439984207</v>
      </c>
    </row>
    <row r="96" spans="1:5" s="5" customFormat="1" ht="15.75">
      <c r="A96" s="163" t="s">
        <v>339</v>
      </c>
      <c r="B96" s="128"/>
      <c r="C96" s="129"/>
      <c r="D96" s="162"/>
      <c r="E96" s="159"/>
    </row>
    <row r="97" spans="1:5" s="5" customFormat="1" ht="15.75">
      <c r="A97" s="163" t="s">
        <v>340</v>
      </c>
      <c r="B97" s="128"/>
      <c r="C97" s="129">
        <v>10</v>
      </c>
      <c r="D97" s="162"/>
      <c r="E97" s="159"/>
    </row>
    <row r="98" spans="1:5" s="3" customFormat="1" ht="15.75">
      <c r="A98" s="123" t="s">
        <v>341</v>
      </c>
      <c r="B98" s="124">
        <v>430</v>
      </c>
      <c r="C98" s="125"/>
      <c r="D98" s="164">
        <f>SUM(D99:D100)</f>
        <v>0</v>
      </c>
      <c r="E98" s="126">
        <f>SUM(E99:E100)</f>
        <v>0</v>
      </c>
    </row>
    <row r="99" spans="1:5" ht="15.75">
      <c r="A99" s="127" t="s">
        <v>342</v>
      </c>
      <c r="B99" s="128">
        <v>432</v>
      </c>
      <c r="C99" s="129">
        <v>22</v>
      </c>
      <c r="D99" s="133"/>
      <c r="E99" s="130"/>
    </row>
    <row r="100" spans="1:5" ht="15.75">
      <c r="A100" s="127" t="s">
        <v>343</v>
      </c>
      <c r="B100" s="128">
        <v>433</v>
      </c>
      <c r="C100" s="129"/>
      <c r="D100" s="133"/>
      <c r="E100" s="130"/>
    </row>
    <row r="101" spans="1:5" ht="15.75">
      <c r="A101" s="287" t="s">
        <v>631</v>
      </c>
      <c r="B101" s="285"/>
      <c r="C101" s="286"/>
      <c r="D101" s="315">
        <v>6330580250</v>
      </c>
      <c r="E101" s="316">
        <v>7617155876</v>
      </c>
    </row>
    <row r="102" spans="1:5" ht="15.75">
      <c r="A102" s="152" t="s">
        <v>673</v>
      </c>
      <c r="B102" s="152"/>
      <c r="C102" s="153"/>
      <c r="D102" s="154">
        <f>D64+D85+D101</f>
        <v>659061560301</v>
      </c>
      <c r="E102" s="154">
        <f>E64+E85+E101</f>
        <v>606767864978</v>
      </c>
    </row>
    <row r="103" spans="1:5" ht="15.75">
      <c r="A103" s="67"/>
      <c r="B103" s="78"/>
      <c r="C103" s="100"/>
      <c r="D103" s="155"/>
      <c r="E103" s="67"/>
    </row>
    <row r="104" spans="1:5" ht="15.75">
      <c r="A104" s="67"/>
      <c r="B104" s="78"/>
      <c r="C104" s="100"/>
      <c r="D104" s="155"/>
      <c r="E104" s="67"/>
    </row>
    <row r="105" spans="1:5" ht="15.75">
      <c r="A105" s="67"/>
      <c r="B105" s="78"/>
      <c r="C105" s="100"/>
      <c r="D105" s="155"/>
      <c r="E105" s="67"/>
    </row>
    <row r="106" spans="1:5" ht="15.75">
      <c r="A106" s="67"/>
      <c r="B106" s="78"/>
      <c r="C106" s="100"/>
      <c r="D106" s="155"/>
      <c r="E106" s="67"/>
    </row>
    <row r="107" spans="1:5" ht="15.75">
      <c r="A107" s="396" t="s">
        <v>344</v>
      </c>
      <c r="B107" s="396"/>
      <c r="C107" s="396"/>
      <c r="D107" s="396"/>
      <c r="E107" s="396"/>
    </row>
    <row r="108" spans="1:5" ht="15.75">
      <c r="A108" s="67"/>
      <c r="B108" s="67"/>
      <c r="C108" s="78"/>
      <c r="D108" s="67"/>
      <c r="E108" s="67"/>
    </row>
    <row r="109" spans="1:5" s="5" customFormat="1" ht="15">
      <c r="A109" s="389" t="s">
        <v>14</v>
      </c>
      <c r="B109" s="391" t="s">
        <v>193</v>
      </c>
      <c r="C109" s="392"/>
      <c r="D109" s="389" t="s">
        <v>709</v>
      </c>
      <c r="E109" s="403">
        <v>40544</v>
      </c>
    </row>
    <row r="110" spans="1:5" s="5" customFormat="1" ht="15">
      <c r="A110" s="390"/>
      <c r="B110" s="393"/>
      <c r="C110" s="394"/>
      <c r="D110" s="390"/>
      <c r="E110" s="401"/>
    </row>
    <row r="111" spans="1:5" s="5" customFormat="1" ht="15.75">
      <c r="A111" s="165" t="s">
        <v>345</v>
      </c>
      <c r="B111" s="380"/>
      <c r="C111" s="381"/>
      <c r="D111" s="166"/>
      <c r="E111" s="166"/>
    </row>
    <row r="112" spans="1:5" s="5" customFormat="1" ht="15.75">
      <c r="A112" s="127" t="s">
        <v>346</v>
      </c>
      <c r="B112" s="400"/>
      <c r="C112" s="388"/>
      <c r="D112" s="130"/>
      <c r="E112" s="130"/>
    </row>
    <row r="113" spans="1:5" s="5" customFormat="1" ht="15.75">
      <c r="A113" s="127" t="s">
        <v>347</v>
      </c>
      <c r="B113" s="400"/>
      <c r="C113" s="388"/>
      <c r="D113" s="130"/>
      <c r="E113" s="130"/>
    </row>
    <row r="114" spans="1:5" s="5" customFormat="1" ht="15.75">
      <c r="A114" s="127" t="s">
        <v>348</v>
      </c>
      <c r="B114" s="400"/>
      <c r="C114" s="388"/>
      <c r="D114" s="130"/>
      <c r="E114" s="133"/>
    </row>
    <row r="115" spans="1:5" s="5" customFormat="1" ht="15.75">
      <c r="A115" s="127" t="s">
        <v>349</v>
      </c>
      <c r="B115" s="400"/>
      <c r="C115" s="388"/>
      <c r="D115" s="167">
        <v>1267385.17</v>
      </c>
      <c r="E115" s="167">
        <v>1391379.18</v>
      </c>
    </row>
    <row r="116" spans="1:5" s="5" customFormat="1" ht="15.75">
      <c r="A116" s="144" t="s">
        <v>81</v>
      </c>
      <c r="B116" s="168"/>
      <c r="C116" s="169"/>
      <c r="D116" s="170">
        <v>400.8</v>
      </c>
      <c r="E116" s="170">
        <v>154.44</v>
      </c>
    </row>
    <row r="117" spans="1:5" s="5" customFormat="1" ht="15.75">
      <c r="A117" s="144" t="s">
        <v>702</v>
      </c>
      <c r="B117" s="168"/>
      <c r="C117" s="169"/>
      <c r="D117" s="170">
        <v>32516</v>
      </c>
      <c r="E117" s="170">
        <v>32879</v>
      </c>
    </row>
    <row r="118" spans="1:5" s="5" customFormat="1" ht="15.75">
      <c r="A118" s="144" t="s">
        <v>703</v>
      </c>
      <c r="B118" s="168"/>
      <c r="C118" s="169"/>
      <c r="D118" s="170">
        <v>610.6</v>
      </c>
      <c r="E118" s="170">
        <v>30498.16</v>
      </c>
    </row>
    <row r="119" spans="1:5" s="5" customFormat="1" ht="15.75">
      <c r="A119" s="148" t="s">
        <v>350</v>
      </c>
      <c r="B119" s="383"/>
      <c r="C119" s="384"/>
      <c r="D119" s="171"/>
      <c r="E119" s="171"/>
    </row>
    <row r="120" spans="1:5" ht="15.75">
      <c r="A120" s="67"/>
      <c r="B120" s="67"/>
      <c r="C120" s="78"/>
      <c r="D120" s="155"/>
      <c r="E120" s="155"/>
    </row>
    <row r="121" spans="1:5" ht="15.75">
      <c r="A121" s="67"/>
      <c r="B121" s="78"/>
      <c r="C121" s="379" t="s">
        <v>680</v>
      </c>
      <c r="D121" s="379"/>
      <c r="E121" s="379"/>
    </row>
    <row r="122" spans="1:5" ht="15.75">
      <c r="A122" s="382" t="s">
        <v>351</v>
      </c>
      <c r="B122" s="382"/>
      <c r="C122" s="396" t="s">
        <v>157</v>
      </c>
      <c r="D122" s="396"/>
      <c r="E122" s="396"/>
    </row>
    <row r="123" spans="1:5" ht="15.75">
      <c r="A123" s="172"/>
      <c r="B123" s="172"/>
      <c r="C123" s="114"/>
      <c r="D123" s="172"/>
      <c r="E123" s="172"/>
    </row>
    <row r="124" spans="1:5" ht="15.75">
      <c r="A124" s="172"/>
      <c r="B124" s="172"/>
      <c r="C124" s="114"/>
      <c r="D124" s="172"/>
      <c r="E124" s="172"/>
    </row>
    <row r="125" spans="1:5" ht="15.75">
      <c r="A125" s="172" t="s">
        <v>735</v>
      </c>
      <c r="B125" s="172"/>
      <c r="C125" s="114"/>
      <c r="D125" s="172" t="s">
        <v>736</v>
      </c>
      <c r="E125" s="172"/>
    </row>
    <row r="126" spans="1:5" ht="15.75">
      <c r="A126" s="172"/>
      <c r="B126" s="172"/>
      <c r="C126" s="114"/>
      <c r="D126" s="172"/>
      <c r="E126" s="172"/>
    </row>
    <row r="127" spans="1:5" ht="15.75">
      <c r="A127" s="172"/>
      <c r="B127" s="172"/>
      <c r="C127" s="114"/>
      <c r="D127" s="172"/>
      <c r="E127" s="172"/>
    </row>
    <row r="128" spans="1:5" ht="15.75">
      <c r="A128" s="399" t="s">
        <v>352</v>
      </c>
      <c r="B128" s="399"/>
      <c r="C128" s="395" t="s">
        <v>353</v>
      </c>
      <c r="D128" s="395"/>
      <c r="E128" s="395"/>
    </row>
    <row r="129" spans="1:5" ht="15.75">
      <c r="A129" s="114"/>
      <c r="B129" s="114"/>
      <c r="C129" s="114"/>
      <c r="D129" s="114"/>
      <c r="E129" s="114"/>
    </row>
    <row r="130" spans="1:5" ht="15.75">
      <c r="A130" s="67"/>
      <c r="B130" s="67"/>
      <c r="C130" s="78"/>
      <c r="D130" s="67"/>
      <c r="E130" s="67"/>
    </row>
    <row r="131" spans="1:5" ht="15.75">
      <c r="A131" s="67"/>
      <c r="B131" s="67"/>
      <c r="C131" s="78"/>
      <c r="D131" s="67"/>
      <c r="E131" s="284"/>
    </row>
    <row r="132" spans="1:5" ht="15.75">
      <c r="A132" s="67"/>
      <c r="B132" s="67"/>
      <c r="C132" s="78"/>
      <c r="D132" s="67"/>
      <c r="E132" s="284"/>
    </row>
    <row r="133" spans="1:5" ht="15.75">
      <c r="A133" s="67"/>
      <c r="B133" s="67"/>
      <c r="C133" s="78"/>
      <c r="D133" s="67"/>
      <c r="E133" s="155"/>
    </row>
    <row r="134" spans="1:5" ht="15.75">
      <c r="A134" s="67"/>
      <c r="B134" s="67"/>
      <c r="C134" s="78"/>
      <c r="D134" s="67"/>
      <c r="E134" s="155"/>
    </row>
    <row r="135" spans="1:5" ht="15.75">
      <c r="A135" s="67"/>
      <c r="B135" s="67"/>
      <c r="C135" s="78"/>
      <c r="D135" s="67"/>
      <c r="E135" s="155"/>
    </row>
    <row r="136" spans="1:5" ht="15.75">
      <c r="A136" s="67"/>
      <c r="B136" s="67"/>
      <c r="C136" s="78"/>
      <c r="D136" s="67"/>
      <c r="E136" s="155"/>
    </row>
    <row r="137" spans="1:5" ht="15.75">
      <c r="A137" s="67"/>
      <c r="B137" s="67"/>
      <c r="C137" s="78"/>
      <c r="D137" s="67"/>
      <c r="E137" s="155"/>
    </row>
    <row r="138" spans="1:5" ht="15.75">
      <c r="A138" s="67"/>
      <c r="B138" s="67"/>
      <c r="C138" s="78"/>
      <c r="D138" s="67"/>
      <c r="E138" s="155"/>
    </row>
    <row r="139" spans="1:5" ht="15.75">
      <c r="A139" s="67"/>
      <c r="B139" s="67"/>
      <c r="C139" s="78"/>
      <c r="D139" s="67"/>
      <c r="E139" s="155"/>
    </row>
    <row r="140" spans="1:5" ht="15.75">
      <c r="A140" s="67"/>
      <c r="B140" s="67"/>
      <c r="C140" s="78"/>
      <c r="D140" s="67"/>
      <c r="E140" s="155"/>
    </row>
    <row r="141" spans="1:5" ht="15.75">
      <c r="A141" s="67"/>
      <c r="B141" s="67"/>
      <c r="C141" s="78"/>
      <c r="D141" s="67"/>
      <c r="E141" s="155"/>
    </row>
    <row r="142" spans="1:5" ht="15.75">
      <c r="A142" s="67"/>
      <c r="B142" s="67"/>
      <c r="C142" s="78"/>
      <c r="D142" s="67"/>
      <c r="E142" s="155"/>
    </row>
    <row r="143" spans="1:5" ht="15.75">
      <c r="A143" s="67"/>
      <c r="B143" s="67"/>
      <c r="C143" s="78"/>
      <c r="D143" s="67"/>
      <c r="E143" s="155"/>
    </row>
    <row r="144" spans="1:5" ht="15.75">
      <c r="A144" s="67"/>
      <c r="B144" s="67"/>
      <c r="C144" s="78"/>
      <c r="D144" s="67"/>
      <c r="E144" s="155"/>
    </row>
    <row r="145" spans="1:5" ht="15.75">
      <c r="A145" s="67"/>
      <c r="B145" s="67"/>
      <c r="C145" s="78"/>
      <c r="D145" s="67"/>
      <c r="E145" s="155"/>
    </row>
    <row r="146" spans="1:5" ht="15.75">
      <c r="A146" s="67"/>
      <c r="B146" s="67"/>
      <c r="C146" s="78"/>
      <c r="D146" s="67"/>
      <c r="E146" s="155"/>
    </row>
    <row r="147" spans="1:5" ht="15.75">
      <c r="A147" s="67"/>
      <c r="B147" s="67"/>
      <c r="C147" s="78"/>
      <c r="D147" s="67"/>
      <c r="E147" s="155"/>
    </row>
    <row r="148" spans="1:5" ht="15.75">
      <c r="A148" s="67"/>
      <c r="B148" s="67"/>
      <c r="C148" s="78"/>
      <c r="D148" s="67"/>
      <c r="E148" s="155"/>
    </row>
    <row r="149" spans="1:5" ht="15.75">
      <c r="A149" s="67"/>
      <c r="B149" s="67"/>
      <c r="C149" s="78"/>
      <c r="D149" s="67"/>
      <c r="E149" s="155"/>
    </row>
    <row r="150" spans="1:5" ht="15.75">
      <c r="A150" s="67"/>
      <c r="B150" s="67"/>
      <c r="C150" s="78"/>
      <c r="D150" s="67"/>
      <c r="E150" s="155"/>
    </row>
    <row r="151" spans="1:5" ht="15.75">
      <c r="A151" s="67"/>
      <c r="B151" s="67"/>
      <c r="C151" s="78"/>
      <c r="D151" s="67"/>
      <c r="E151" s="155"/>
    </row>
    <row r="152" spans="1:5" ht="15.75">
      <c r="A152" s="67"/>
      <c r="B152" s="67"/>
      <c r="C152" s="78"/>
      <c r="D152" s="67"/>
      <c r="E152" s="155"/>
    </row>
    <row r="153" spans="1:5" ht="15.75">
      <c r="A153" s="67"/>
      <c r="B153" s="67"/>
      <c r="C153" s="78"/>
      <c r="D153" s="67"/>
      <c r="E153" s="155"/>
    </row>
    <row r="154" spans="1:5" ht="15.75">
      <c r="A154" s="67"/>
      <c r="B154" s="67"/>
      <c r="C154" s="78"/>
      <c r="D154" s="67"/>
      <c r="E154" s="155"/>
    </row>
    <row r="155" spans="1:5" ht="15.75">
      <c r="A155" s="67"/>
      <c r="B155" s="67"/>
      <c r="C155" s="78"/>
      <c r="D155" s="67"/>
      <c r="E155" s="155"/>
    </row>
    <row r="156" spans="1:5" ht="15.75">
      <c r="A156" s="67"/>
      <c r="B156" s="67"/>
      <c r="C156" s="78"/>
      <c r="D156" s="67"/>
      <c r="E156" s="155"/>
    </row>
    <row r="157" spans="1:5" ht="15.75">
      <c r="A157" s="67"/>
      <c r="B157" s="67"/>
      <c r="C157" s="78"/>
      <c r="D157" s="67"/>
      <c r="E157" s="155"/>
    </row>
    <row r="158" spans="1:5" ht="15.75">
      <c r="A158" s="67"/>
      <c r="B158" s="67"/>
      <c r="C158" s="78"/>
      <c r="D158" s="67"/>
      <c r="E158" s="155"/>
    </row>
    <row r="159" spans="1:5" ht="15.75">
      <c r="A159" s="67"/>
      <c r="B159" s="67"/>
      <c r="C159" s="78"/>
      <c r="D159" s="67"/>
      <c r="E159" s="155"/>
    </row>
    <row r="160" spans="1:5" ht="15.75">
      <c r="A160" s="67"/>
      <c r="B160" s="67"/>
      <c r="C160" s="78"/>
      <c r="D160" s="67"/>
      <c r="E160" s="155"/>
    </row>
    <row r="161" spans="1:5" ht="15.75">
      <c r="A161" s="67"/>
      <c r="B161" s="67"/>
      <c r="C161" s="78"/>
      <c r="D161" s="67"/>
      <c r="E161" s="155"/>
    </row>
    <row r="162" spans="1:5" ht="15.75">
      <c r="A162" s="67"/>
      <c r="B162" s="67"/>
      <c r="C162" s="78"/>
      <c r="D162" s="67"/>
      <c r="E162" s="155"/>
    </row>
    <row r="163" spans="1:5" ht="15.75">
      <c r="A163" s="67"/>
      <c r="B163" s="67"/>
      <c r="C163" s="78"/>
      <c r="D163" s="67"/>
      <c r="E163" s="155"/>
    </row>
    <row r="164" spans="1:5" ht="15.75">
      <c r="A164" s="67"/>
      <c r="B164" s="67"/>
      <c r="C164" s="78"/>
      <c r="D164" s="67"/>
      <c r="E164" s="155"/>
    </row>
    <row r="165" spans="1:5" ht="15.75">
      <c r="A165" s="67"/>
      <c r="B165" s="67"/>
      <c r="C165" s="78"/>
      <c r="D165" s="67"/>
      <c r="E165" s="155"/>
    </row>
    <row r="166" spans="1:5" ht="15.75">
      <c r="A166" s="67"/>
      <c r="B166" s="67"/>
      <c r="C166" s="78"/>
      <c r="D166" s="67"/>
      <c r="E166" s="155"/>
    </row>
    <row r="167" spans="1:5" ht="15.75">
      <c r="A167" s="67"/>
      <c r="B167" s="67"/>
      <c r="C167" s="78"/>
      <c r="D167" s="67"/>
      <c r="E167" s="155"/>
    </row>
    <row r="168" spans="1:5" ht="15.75">
      <c r="A168" s="67"/>
      <c r="B168" s="67"/>
      <c r="C168" s="78"/>
      <c r="D168" s="67"/>
      <c r="E168" s="155"/>
    </row>
    <row r="169" spans="1:5" ht="15.75">
      <c r="A169" s="67"/>
      <c r="B169" s="67"/>
      <c r="C169" s="78"/>
      <c r="D169" s="67"/>
      <c r="E169" s="155"/>
    </row>
    <row r="170" spans="1:5" ht="15.75">
      <c r="A170" s="67"/>
      <c r="B170" s="67"/>
      <c r="C170" s="78"/>
      <c r="D170" s="67"/>
      <c r="E170" s="155"/>
    </row>
    <row r="171" spans="1:5" ht="15.75">
      <c r="A171" s="67"/>
      <c r="B171" s="67"/>
      <c r="C171" s="78"/>
      <c r="D171" s="67"/>
      <c r="E171" s="155"/>
    </row>
    <row r="172" spans="1:5" ht="15.75">
      <c r="A172" s="67"/>
      <c r="B172" s="67"/>
      <c r="C172" s="78"/>
      <c r="D172" s="67"/>
      <c r="E172" s="155"/>
    </row>
    <row r="173" spans="1:5" ht="15.75">
      <c r="A173" s="67"/>
      <c r="B173" s="67"/>
      <c r="C173" s="78"/>
      <c r="D173" s="67"/>
      <c r="E173" s="155"/>
    </row>
    <row r="174" spans="1:5" ht="15.75">
      <c r="A174" s="67"/>
      <c r="B174" s="67"/>
      <c r="C174" s="78"/>
      <c r="D174" s="67"/>
      <c r="E174" s="155"/>
    </row>
    <row r="175" spans="1:5" ht="15.75">
      <c r="A175" s="67"/>
      <c r="B175" s="67"/>
      <c r="C175" s="78"/>
      <c r="D175" s="67"/>
      <c r="E175" s="155"/>
    </row>
    <row r="176" spans="1:5" ht="15.75">
      <c r="A176" s="67"/>
      <c r="B176" s="67"/>
      <c r="C176" s="78"/>
      <c r="D176" s="67"/>
      <c r="E176" s="155"/>
    </row>
    <row r="177" spans="1:5" ht="15.75">
      <c r="A177" s="67"/>
      <c r="B177" s="67"/>
      <c r="C177" s="78"/>
      <c r="D177" s="67"/>
      <c r="E177" s="155"/>
    </row>
    <row r="178" spans="1:5" ht="15.75">
      <c r="A178" s="67"/>
      <c r="B178" s="67"/>
      <c r="C178" s="78"/>
      <c r="D178" s="67"/>
      <c r="E178" s="155"/>
    </row>
    <row r="179" spans="1:5" ht="15.75">
      <c r="A179" s="67"/>
      <c r="B179" s="67"/>
      <c r="C179" s="78"/>
      <c r="D179" s="67"/>
      <c r="E179" s="155"/>
    </row>
    <row r="180" spans="1:5" ht="15.75">
      <c r="A180" s="67"/>
      <c r="B180" s="67"/>
      <c r="C180" s="78"/>
      <c r="D180" s="67"/>
      <c r="E180" s="155"/>
    </row>
    <row r="181" spans="1:5" ht="15.75">
      <c r="A181" s="67"/>
      <c r="B181" s="67"/>
      <c r="C181" s="78"/>
      <c r="D181" s="67"/>
      <c r="E181" s="155"/>
    </row>
    <row r="182" spans="1:5" ht="15.75">
      <c r="A182" s="67"/>
      <c r="B182" s="67"/>
      <c r="C182" s="78"/>
      <c r="D182" s="67"/>
      <c r="E182" s="155"/>
    </row>
    <row r="183" spans="1:5" ht="15.75">
      <c r="A183" s="67"/>
      <c r="B183" s="67"/>
      <c r="C183" s="78"/>
      <c r="D183" s="67"/>
      <c r="E183" s="155"/>
    </row>
    <row r="184" spans="1:5" ht="15.75">
      <c r="A184" s="67"/>
      <c r="B184" s="67"/>
      <c r="C184" s="78"/>
      <c r="D184" s="67"/>
      <c r="E184" s="155"/>
    </row>
    <row r="185" spans="1:5" ht="15.75">
      <c r="A185" s="67"/>
      <c r="B185" s="67"/>
      <c r="C185" s="78"/>
      <c r="D185" s="67"/>
      <c r="E185" s="155"/>
    </row>
    <row r="186" spans="1:5" ht="15.75">
      <c r="A186" s="67"/>
      <c r="B186" s="67"/>
      <c r="C186" s="78"/>
      <c r="D186" s="67"/>
      <c r="E186" s="155"/>
    </row>
    <row r="187" spans="1:5" ht="15.75">
      <c r="A187" s="67"/>
      <c r="B187" s="67"/>
      <c r="C187" s="78"/>
      <c r="D187" s="67"/>
      <c r="E187" s="155"/>
    </row>
    <row r="188" spans="1:5" ht="15.75">
      <c r="A188" s="67"/>
      <c r="B188" s="67"/>
      <c r="C188" s="78"/>
      <c r="D188" s="67"/>
      <c r="E188" s="155"/>
    </row>
    <row r="189" spans="1:5" ht="15.75">
      <c r="A189" s="67"/>
      <c r="B189" s="67"/>
      <c r="C189" s="78"/>
      <c r="D189" s="67"/>
      <c r="E189" s="155"/>
    </row>
    <row r="190" spans="1:5" ht="15.75">
      <c r="A190" s="67"/>
      <c r="B190" s="67"/>
      <c r="C190" s="78"/>
      <c r="D190" s="67"/>
      <c r="E190" s="155"/>
    </row>
    <row r="191" spans="1:5" ht="15.75">
      <c r="A191" s="67"/>
      <c r="B191" s="67"/>
      <c r="C191" s="78"/>
      <c r="D191" s="67"/>
      <c r="E191" s="155"/>
    </row>
    <row r="192" spans="1:5" ht="15.75">
      <c r="A192" s="67"/>
      <c r="B192" s="67"/>
      <c r="C192" s="78"/>
      <c r="D192" s="67"/>
      <c r="E192" s="155"/>
    </row>
    <row r="193" spans="1:5" ht="15.75">
      <c r="A193" s="67"/>
      <c r="B193" s="67"/>
      <c r="C193" s="78"/>
      <c r="D193" s="67"/>
      <c r="E193" s="155"/>
    </row>
    <row r="194" spans="1:5" ht="15.75">
      <c r="A194" s="67"/>
      <c r="B194" s="67"/>
      <c r="C194" s="78"/>
      <c r="D194" s="67"/>
      <c r="E194" s="155"/>
    </row>
    <row r="195" spans="1:5" ht="15.75">
      <c r="A195" s="67"/>
      <c r="B195" s="67"/>
      <c r="C195" s="78"/>
      <c r="D195" s="67"/>
      <c r="E195" s="155"/>
    </row>
    <row r="196" spans="1:5" ht="15.75">
      <c r="A196" s="67"/>
      <c r="B196" s="67"/>
      <c r="C196" s="78"/>
      <c r="D196" s="67"/>
      <c r="E196" s="155"/>
    </row>
    <row r="197" spans="1:5" ht="15.75">
      <c r="A197" s="67"/>
      <c r="B197" s="67"/>
      <c r="C197" s="78"/>
      <c r="D197" s="67"/>
      <c r="E197" s="155"/>
    </row>
    <row r="198" spans="1:5" ht="15.75">
      <c r="A198" s="67"/>
      <c r="B198" s="67"/>
      <c r="C198" s="78"/>
      <c r="D198" s="67"/>
      <c r="E198" s="155"/>
    </row>
    <row r="199" spans="1:5" ht="15.75">
      <c r="A199" s="67"/>
      <c r="B199" s="67"/>
      <c r="C199" s="78"/>
      <c r="D199" s="67"/>
      <c r="E199" s="155"/>
    </row>
    <row r="200" spans="1:5" ht="15.75">
      <c r="A200" s="67"/>
      <c r="B200" s="67"/>
      <c r="C200" s="78"/>
      <c r="D200" s="67"/>
      <c r="E200" s="155"/>
    </row>
    <row r="201" spans="1:5" ht="15.75">
      <c r="A201" s="67"/>
      <c r="B201" s="67"/>
      <c r="C201" s="78"/>
      <c r="D201" s="67"/>
      <c r="E201" s="155"/>
    </row>
    <row r="202" spans="1:5" ht="15.75">
      <c r="A202" s="67"/>
      <c r="B202" s="67"/>
      <c r="C202" s="78"/>
      <c r="D202" s="67"/>
      <c r="E202" s="155"/>
    </row>
    <row r="203" spans="1:5" ht="15.75">
      <c r="A203" s="67"/>
      <c r="B203" s="67"/>
      <c r="C203" s="78"/>
      <c r="D203" s="67"/>
      <c r="E203" s="155"/>
    </row>
    <row r="204" spans="1:5" ht="15.75">
      <c r="A204" s="67"/>
      <c r="B204" s="67"/>
      <c r="C204" s="78"/>
      <c r="D204" s="67"/>
      <c r="E204" s="155"/>
    </row>
    <row r="205" spans="1:5" ht="15.75">
      <c r="A205" s="67"/>
      <c r="B205" s="67"/>
      <c r="C205" s="78"/>
      <c r="D205" s="67"/>
      <c r="E205" s="155"/>
    </row>
    <row r="206" spans="1:5" ht="15.75">
      <c r="A206" s="67"/>
      <c r="B206" s="67"/>
      <c r="C206" s="78"/>
      <c r="D206" s="67"/>
      <c r="E206" s="155"/>
    </row>
    <row r="207" spans="1:5" ht="15.75">
      <c r="A207" s="67"/>
      <c r="B207" s="67"/>
      <c r="C207" s="78"/>
      <c r="D207" s="67"/>
      <c r="E207" s="155"/>
    </row>
    <row r="208" spans="1:5" ht="15.75">
      <c r="A208" s="67"/>
      <c r="B208" s="67"/>
      <c r="C208" s="78"/>
      <c r="D208" s="67"/>
      <c r="E208" s="155"/>
    </row>
    <row r="209" spans="1:5" ht="15.75">
      <c r="A209" s="67"/>
      <c r="B209" s="67"/>
      <c r="C209" s="78"/>
      <c r="D209" s="67"/>
      <c r="E209" s="155"/>
    </row>
    <row r="210" spans="1:5" ht="15.75">
      <c r="A210" s="67"/>
      <c r="B210" s="67"/>
      <c r="C210" s="78"/>
      <c r="D210" s="67"/>
      <c r="E210" s="155"/>
    </row>
    <row r="211" spans="1:5" ht="15.75">
      <c r="A211" s="67"/>
      <c r="B211" s="67"/>
      <c r="C211" s="78"/>
      <c r="D211" s="67"/>
      <c r="E211" s="155"/>
    </row>
    <row r="212" spans="1:5" ht="15.75">
      <c r="A212" s="67"/>
      <c r="B212" s="67"/>
      <c r="C212" s="78"/>
      <c r="D212" s="67"/>
      <c r="E212" s="155"/>
    </row>
    <row r="213" spans="1:5" ht="15.75">
      <c r="A213" s="67"/>
      <c r="B213" s="67"/>
      <c r="C213" s="78"/>
      <c r="D213" s="67"/>
      <c r="E213" s="155"/>
    </row>
    <row r="214" spans="1:5" ht="15.75">
      <c r="A214" s="67"/>
      <c r="B214" s="67"/>
      <c r="C214" s="78"/>
      <c r="D214" s="67"/>
      <c r="E214" s="155"/>
    </row>
    <row r="215" spans="1:5" ht="15.75">
      <c r="A215" s="67"/>
      <c r="B215" s="67"/>
      <c r="C215" s="78"/>
      <c r="D215" s="67"/>
      <c r="E215" s="155"/>
    </row>
    <row r="216" spans="1:5" ht="15.75">
      <c r="A216" s="67"/>
      <c r="B216" s="67"/>
      <c r="C216" s="78"/>
      <c r="D216" s="67"/>
      <c r="E216" s="155"/>
    </row>
    <row r="217" spans="1:5" ht="15.75">
      <c r="A217" s="67"/>
      <c r="B217" s="67"/>
      <c r="C217" s="78"/>
      <c r="D217" s="67"/>
      <c r="E217" s="155"/>
    </row>
    <row r="218" spans="1:5" ht="15.75">
      <c r="A218" s="67"/>
      <c r="B218" s="67"/>
      <c r="C218" s="78"/>
      <c r="D218" s="67"/>
      <c r="E218" s="155"/>
    </row>
    <row r="219" spans="1:5" ht="15.75">
      <c r="A219" s="67"/>
      <c r="B219" s="67"/>
      <c r="C219" s="78"/>
      <c r="D219" s="67"/>
      <c r="E219" s="155"/>
    </row>
    <row r="220" spans="1:5" ht="15.75">
      <c r="A220" s="67"/>
      <c r="B220" s="67"/>
      <c r="C220" s="78"/>
      <c r="D220" s="67"/>
      <c r="E220" s="155"/>
    </row>
    <row r="221" spans="1:5" ht="15.75">
      <c r="A221" s="67"/>
      <c r="B221" s="67"/>
      <c r="C221" s="78"/>
      <c r="D221" s="67"/>
      <c r="E221" s="155"/>
    </row>
    <row r="222" spans="1:5" ht="15.75">
      <c r="A222" s="67"/>
      <c r="B222" s="67"/>
      <c r="C222" s="78"/>
      <c r="D222" s="67"/>
      <c r="E222" s="155"/>
    </row>
    <row r="223" spans="1:5" ht="15.75">
      <c r="A223" s="67"/>
      <c r="B223" s="67"/>
      <c r="C223" s="78"/>
      <c r="D223" s="67"/>
      <c r="E223" s="155"/>
    </row>
    <row r="224" spans="1:5" ht="15.75">
      <c r="A224" s="67"/>
      <c r="B224" s="67"/>
      <c r="C224" s="78"/>
      <c r="D224" s="67"/>
      <c r="E224" s="155"/>
    </row>
    <row r="225" spans="1:5" ht="15.75">
      <c r="A225" s="67"/>
      <c r="B225" s="67"/>
      <c r="C225" s="78"/>
      <c r="D225" s="67"/>
      <c r="E225" s="155"/>
    </row>
    <row r="226" spans="1:5" ht="15.75">
      <c r="A226" s="67"/>
      <c r="B226" s="67"/>
      <c r="C226" s="78"/>
      <c r="D226" s="67"/>
      <c r="E226" s="155"/>
    </row>
    <row r="227" spans="1:5" ht="15.75">
      <c r="A227" s="67"/>
      <c r="B227" s="67"/>
      <c r="C227" s="78"/>
      <c r="D227" s="67"/>
      <c r="E227" s="155"/>
    </row>
    <row r="228" spans="1:5" ht="15.75">
      <c r="A228" s="67"/>
      <c r="B228" s="67"/>
      <c r="C228" s="78"/>
      <c r="D228" s="67"/>
      <c r="E228" s="155"/>
    </row>
    <row r="229" spans="1:5" ht="15.75">
      <c r="A229" s="67"/>
      <c r="B229" s="67"/>
      <c r="C229" s="78"/>
      <c r="D229" s="67"/>
      <c r="E229" s="155"/>
    </row>
    <row r="230" spans="1:5" ht="15.75">
      <c r="A230" s="67"/>
      <c r="B230" s="67"/>
      <c r="C230" s="78"/>
      <c r="D230" s="67"/>
      <c r="E230" s="155"/>
    </row>
    <row r="231" spans="1:5" ht="15.75">
      <c r="A231" s="67"/>
      <c r="B231" s="67"/>
      <c r="C231" s="78"/>
      <c r="D231" s="67"/>
      <c r="E231" s="155"/>
    </row>
    <row r="232" spans="1:5" ht="15.75">
      <c r="A232" s="67"/>
      <c r="B232" s="67"/>
      <c r="C232" s="78"/>
      <c r="D232" s="67"/>
      <c r="E232" s="155"/>
    </row>
    <row r="233" spans="1:5" ht="15.75">
      <c r="A233" s="67"/>
      <c r="B233" s="67"/>
      <c r="C233" s="78"/>
      <c r="D233" s="67"/>
      <c r="E233" s="155"/>
    </row>
    <row r="234" spans="1:5" ht="15.75">
      <c r="A234" s="67"/>
      <c r="B234" s="67"/>
      <c r="C234" s="78"/>
      <c r="D234" s="67"/>
      <c r="E234" s="155"/>
    </row>
    <row r="235" spans="1:5" ht="15.75">
      <c r="A235" s="67"/>
      <c r="B235" s="67"/>
      <c r="C235" s="78"/>
      <c r="D235" s="67"/>
      <c r="E235" s="155"/>
    </row>
    <row r="236" spans="1:5" ht="15.75">
      <c r="A236" s="67"/>
      <c r="B236" s="67"/>
      <c r="C236" s="78"/>
      <c r="D236" s="67"/>
      <c r="E236" s="155"/>
    </row>
    <row r="237" spans="1:5" ht="15.75">
      <c r="A237" s="67"/>
      <c r="B237" s="67"/>
      <c r="C237" s="78"/>
      <c r="D237" s="67"/>
      <c r="E237" s="155"/>
    </row>
    <row r="238" spans="1:5" ht="15.75">
      <c r="A238" s="67"/>
      <c r="B238" s="67"/>
      <c r="C238" s="78"/>
      <c r="D238" s="67"/>
      <c r="E238" s="155"/>
    </row>
    <row r="239" spans="1:5" ht="15.75">
      <c r="A239" s="67"/>
      <c r="B239" s="67"/>
      <c r="C239" s="78"/>
      <c r="D239" s="67"/>
      <c r="E239" s="155"/>
    </row>
    <row r="240" spans="1:5" ht="15.75">
      <c r="A240" s="67"/>
      <c r="B240" s="67"/>
      <c r="C240" s="78"/>
      <c r="D240" s="67"/>
      <c r="E240" s="155"/>
    </row>
    <row r="241" spans="1:5" ht="15.75">
      <c r="A241" s="67"/>
      <c r="B241" s="67"/>
      <c r="C241" s="78"/>
      <c r="D241" s="67"/>
      <c r="E241" s="155"/>
    </row>
    <row r="242" spans="1:5" ht="15.75">
      <c r="A242" s="67"/>
      <c r="B242" s="67"/>
      <c r="C242" s="78"/>
      <c r="D242" s="67"/>
      <c r="E242" s="155"/>
    </row>
    <row r="243" spans="1:5" ht="15.75">
      <c r="A243" s="67"/>
      <c r="B243" s="67"/>
      <c r="C243" s="78"/>
      <c r="D243" s="67"/>
      <c r="E243" s="155"/>
    </row>
    <row r="244" spans="1:5" ht="15.75">
      <c r="A244" s="67"/>
      <c r="B244" s="67"/>
      <c r="C244" s="78"/>
      <c r="D244" s="67"/>
      <c r="E244" s="155"/>
    </row>
    <row r="245" spans="1:5" ht="15.75">
      <c r="A245" s="67"/>
      <c r="B245" s="67"/>
      <c r="C245" s="78"/>
      <c r="D245" s="67"/>
      <c r="E245" s="155"/>
    </row>
    <row r="246" spans="1:5" ht="15.75">
      <c r="A246" s="67"/>
      <c r="B246" s="67"/>
      <c r="C246" s="78"/>
      <c r="D246" s="67"/>
      <c r="E246" s="155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  <row r="600" ht="15">
      <c r="E600" s="4"/>
    </row>
    <row r="601" ht="15">
      <c r="E601" s="4"/>
    </row>
  </sheetData>
  <sheetProtection password="DAF5" sheet="1" objects="1" scenarios="1"/>
  <mergeCells count="19">
    <mergeCell ref="B111:C111"/>
    <mergeCell ref="A122:B122"/>
    <mergeCell ref="B115:C115"/>
    <mergeCell ref="B119:C119"/>
    <mergeCell ref="A128:B128"/>
    <mergeCell ref="B112:C112"/>
    <mergeCell ref="A109:A110"/>
    <mergeCell ref="B113:C113"/>
    <mergeCell ref="B114:C114"/>
    <mergeCell ref="B109:C110"/>
    <mergeCell ref="C128:E128"/>
    <mergeCell ref="C122:E122"/>
    <mergeCell ref="C121:E121"/>
    <mergeCell ref="D109:D110"/>
    <mergeCell ref="E109:E110"/>
    <mergeCell ref="C7:E7"/>
    <mergeCell ref="A107:E107"/>
    <mergeCell ref="A5:E5"/>
    <mergeCell ref="C6:E6"/>
  </mergeCells>
  <printOptions/>
  <pageMargins left="0.748031496062992" right="0" top="0.537401575" bottom="0.261811024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8" sqref="E38"/>
    </sheetView>
  </sheetViews>
  <sheetFormatPr defaultColWidth="8.796875" defaultRowHeight="15"/>
  <cols>
    <col min="1" max="1" width="45.69921875" style="8" bestFit="1" customWidth="1"/>
    <col min="2" max="2" width="6.19921875" style="9" customWidth="1"/>
    <col min="3" max="3" width="4.3984375" style="8" customWidth="1"/>
    <col min="4" max="4" width="15.8984375" style="8" customWidth="1"/>
    <col min="5" max="5" width="16.5" style="8" bestFit="1" customWidth="1"/>
    <col min="6" max="16384" width="9" style="8" customWidth="1"/>
  </cols>
  <sheetData>
    <row r="1" spans="1:5" ht="15.75">
      <c r="A1" s="113" t="s">
        <v>682</v>
      </c>
      <c r="B1" s="276"/>
      <c r="C1" s="276"/>
      <c r="D1" s="276" t="s">
        <v>694</v>
      </c>
      <c r="E1" s="276"/>
    </row>
    <row r="2" spans="1:5" ht="19.5" customHeight="1">
      <c r="A2" s="113" t="s">
        <v>687</v>
      </c>
      <c r="B2" s="78"/>
      <c r="C2" s="78"/>
      <c r="D2" s="113" t="s">
        <v>708</v>
      </c>
      <c r="E2" s="78"/>
    </row>
    <row r="3" spans="1:5" ht="21.75" customHeight="1">
      <c r="A3" s="276" t="s">
        <v>684</v>
      </c>
      <c r="B3" s="351"/>
      <c r="C3" s="351"/>
      <c r="D3" s="276" t="s">
        <v>688</v>
      </c>
      <c r="E3" s="351"/>
    </row>
    <row r="4" spans="1:5" ht="21.75" customHeight="1">
      <c r="A4" s="351"/>
      <c r="B4" s="351"/>
      <c r="C4" s="351"/>
      <c r="D4" s="351"/>
      <c r="E4" s="351"/>
    </row>
    <row r="5" spans="1:5" ht="15.75">
      <c r="A5" s="396" t="s">
        <v>710</v>
      </c>
      <c r="B5" s="396"/>
      <c r="C5" s="396"/>
      <c r="D5" s="396"/>
      <c r="E5" s="396"/>
    </row>
    <row r="6" spans="1:5" ht="15.75">
      <c r="A6" s="398"/>
      <c r="B6" s="398"/>
      <c r="C6" s="398"/>
      <c r="D6" s="398"/>
      <c r="E6" s="398"/>
    </row>
    <row r="7" spans="1:5" ht="15.75">
      <c r="A7" s="320"/>
      <c r="B7" s="320"/>
      <c r="C7" s="321"/>
      <c r="D7" s="386" t="s">
        <v>12</v>
      </c>
      <c r="E7" s="386"/>
    </row>
    <row r="8" spans="1:5" ht="30" customHeight="1">
      <c r="A8" s="322" t="s">
        <v>14</v>
      </c>
      <c r="B8" s="322" t="s">
        <v>262</v>
      </c>
      <c r="C8" s="322" t="s">
        <v>193</v>
      </c>
      <c r="D8" s="323" t="s">
        <v>709</v>
      </c>
      <c r="E8" s="323">
        <v>40544</v>
      </c>
    </row>
    <row r="9" spans="1:5" s="9" customFormat="1" ht="19.5" customHeight="1">
      <c r="A9" s="324">
        <v>1</v>
      </c>
      <c r="B9" s="324">
        <v>2</v>
      </c>
      <c r="C9" s="324">
        <v>3</v>
      </c>
      <c r="D9" s="324">
        <v>4</v>
      </c>
      <c r="E9" s="324">
        <v>5</v>
      </c>
    </row>
    <row r="10" spans="1:5" ht="19.5" customHeight="1">
      <c r="A10" s="325" t="s">
        <v>354</v>
      </c>
      <c r="B10" s="326" t="s">
        <v>162</v>
      </c>
      <c r="C10" s="327">
        <v>24</v>
      </c>
      <c r="D10" s="328">
        <v>104590258354</v>
      </c>
      <c r="E10" s="328">
        <v>423039774443</v>
      </c>
    </row>
    <row r="11" spans="1:5" ht="19.5" customHeight="1">
      <c r="A11" s="329" t="s">
        <v>617</v>
      </c>
      <c r="B11" s="330" t="s">
        <v>158</v>
      </c>
      <c r="C11" s="331">
        <v>24</v>
      </c>
      <c r="D11" s="332"/>
      <c r="E11" s="332"/>
    </row>
    <row r="12" spans="1:5" ht="19.5" customHeight="1">
      <c r="A12" s="333" t="s">
        <v>355</v>
      </c>
      <c r="B12" s="334">
        <v>10</v>
      </c>
      <c r="C12" s="334">
        <v>24</v>
      </c>
      <c r="D12" s="335">
        <f>D10</f>
        <v>104590258354</v>
      </c>
      <c r="E12" s="335">
        <f>E10</f>
        <v>423039774443</v>
      </c>
    </row>
    <row r="13" spans="1:5" ht="19.5" customHeight="1">
      <c r="A13" s="329" t="s">
        <v>356</v>
      </c>
      <c r="B13" s="331">
        <v>11</v>
      </c>
      <c r="C13" s="331">
        <v>25</v>
      </c>
      <c r="D13" s="332">
        <v>94119440856</v>
      </c>
      <c r="E13" s="332">
        <v>380765271628</v>
      </c>
    </row>
    <row r="14" spans="1:5" ht="32.25" customHeight="1">
      <c r="A14" s="336" t="s">
        <v>357</v>
      </c>
      <c r="B14" s="334">
        <v>20</v>
      </c>
      <c r="C14" s="334"/>
      <c r="D14" s="337">
        <f>D12-D13</f>
        <v>10470817498</v>
      </c>
      <c r="E14" s="337">
        <f>E12-E13</f>
        <v>42274502815</v>
      </c>
    </row>
    <row r="15" spans="1:5" ht="19.5" customHeight="1">
      <c r="A15" s="329" t="s">
        <v>358</v>
      </c>
      <c r="B15" s="331">
        <v>21</v>
      </c>
      <c r="C15" s="331">
        <v>24</v>
      </c>
      <c r="D15" s="332">
        <v>1194979524</v>
      </c>
      <c r="E15" s="332">
        <v>12929288678</v>
      </c>
    </row>
    <row r="16" spans="1:5" ht="19.5" customHeight="1">
      <c r="A16" s="329" t="s">
        <v>359</v>
      </c>
      <c r="B16" s="331">
        <v>22</v>
      </c>
      <c r="C16" s="331">
        <v>26</v>
      </c>
      <c r="D16" s="332">
        <v>4497360039</v>
      </c>
      <c r="E16" s="332">
        <v>12520760366</v>
      </c>
    </row>
    <row r="17" spans="1:5" s="2" customFormat="1" ht="19.5" customHeight="1">
      <c r="A17" s="338" t="s">
        <v>360</v>
      </c>
      <c r="B17" s="339">
        <v>23</v>
      </c>
      <c r="C17" s="339"/>
      <c r="D17" s="340">
        <v>3624147931</v>
      </c>
      <c r="E17" s="340">
        <v>3848776351</v>
      </c>
    </row>
    <row r="18" spans="1:5" ht="19.5" customHeight="1">
      <c r="A18" s="329" t="s">
        <v>361</v>
      </c>
      <c r="B18" s="331">
        <v>24</v>
      </c>
      <c r="C18" s="331"/>
      <c r="D18" s="332">
        <v>0</v>
      </c>
      <c r="E18" s="332">
        <v>0</v>
      </c>
    </row>
    <row r="19" spans="1:5" ht="19.5" customHeight="1">
      <c r="A19" s="329" t="s">
        <v>362</v>
      </c>
      <c r="B19" s="331">
        <v>25</v>
      </c>
      <c r="C19" s="331"/>
      <c r="D19" s="332">
        <v>3396942530</v>
      </c>
      <c r="E19" s="332">
        <v>20176500417</v>
      </c>
    </row>
    <row r="20" spans="1:5" ht="33" customHeight="1">
      <c r="A20" s="336" t="s">
        <v>363</v>
      </c>
      <c r="B20" s="334">
        <v>30</v>
      </c>
      <c r="C20" s="334"/>
      <c r="D20" s="337">
        <f>D14+D15-D16-D18-D19</f>
        <v>3771494453</v>
      </c>
      <c r="E20" s="337">
        <f>E14+E15-E16-E18-E19</f>
        <v>22506530710</v>
      </c>
    </row>
    <row r="21" spans="1:5" ht="19.5" customHeight="1">
      <c r="A21" s="329" t="s">
        <v>364</v>
      </c>
      <c r="B21" s="331">
        <v>31</v>
      </c>
      <c r="C21" s="331"/>
      <c r="D21" s="332">
        <v>473925183</v>
      </c>
      <c r="E21" s="332">
        <v>1754903191</v>
      </c>
    </row>
    <row r="22" spans="1:5" ht="19.5" customHeight="1">
      <c r="A22" s="329" t="s">
        <v>365</v>
      </c>
      <c r="B22" s="331">
        <v>32</v>
      </c>
      <c r="C22" s="331"/>
      <c r="D22" s="332">
        <v>133457250</v>
      </c>
      <c r="E22" s="332">
        <v>81109128</v>
      </c>
    </row>
    <row r="23" spans="1:5" ht="19.5" customHeight="1">
      <c r="A23" s="329" t="s">
        <v>366</v>
      </c>
      <c r="B23" s="331">
        <v>40</v>
      </c>
      <c r="C23" s="331"/>
      <c r="D23" s="341">
        <f>D21-D22</f>
        <v>340467933</v>
      </c>
      <c r="E23" s="341">
        <f>E21-E22</f>
        <v>1673794063</v>
      </c>
    </row>
    <row r="24" spans="1:5" ht="19.5" customHeight="1">
      <c r="A24" s="329" t="s">
        <v>618</v>
      </c>
      <c r="B24" s="331">
        <v>45</v>
      </c>
      <c r="C24" s="331"/>
      <c r="D24" s="332"/>
      <c r="E24" s="332">
        <v>3154947899</v>
      </c>
    </row>
    <row r="25" spans="1:5" ht="19.5" customHeight="1">
      <c r="A25" s="329" t="s">
        <v>619</v>
      </c>
      <c r="B25" s="331">
        <v>50</v>
      </c>
      <c r="C25" s="331"/>
      <c r="D25" s="341">
        <f>D20+D23+D24</f>
        <v>4111962386</v>
      </c>
      <c r="E25" s="341">
        <f>E20+E23+E24</f>
        <v>27335272672</v>
      </c>
    </row>
    <row r="26" spans="1:5" ht="19.5" customHeight="1">
      <c r="A26" s="329" t="s">
        <v>620</v>
      </c>
      <c r="B26" s="331">
        <v>51</v>
      </c>
      <c r="C26" s="331"/>
      <c r="D26" s="342">
        <v>682024458</v>
      </c>
      <c r="E26" s="342">
        <v>4183282375</v>
      </c>
    </row>
    <row r="27" spans="1:5" ht="19.5" customHeight="1">
      <c r="A27" s="329" t="s">
        <v>621</v>
      </c>
      <c r="B27" s="331">
        <v>52</v>
      </c>
      <c r="C27" s="331"/>
      <c r="D27" s="342"/>
      <c r="E27" s="342">
        <v>104192257</v>
      </c>
    </row>
    <row r="28" spans="1:5" ht="19.5" customHeight="1">
      <c r="A28" s="329" t="s">
        <v>622</v>
      </c>
      <c r="B28" s="331">
        <v>60</v>
      </c>
      <c r="C28" s="331">
        <v>27</v>
      </c>
      <c r="D28" s="343">
        <f>D25-D26-D27</f>
        <v>3429937928</v>
      </c>
      <c r="E28" s="343">
        <f>E25-E26-E27</f>
        <v>23047798040</v>
      </c>
    </row>
    <row r="29" spans="1:5" ht="19.5" customHeight="1">
      <c r="A29" s="329" t="s">
        <v>623</v>
      </c>
      <c r="B29" s="331">
        <v>61</v>
      </c>
      <c r="C29" s="331"/>
      <c r="D29" s="344">
        <v>282001870</v>
      </c>
      <c r="E29" s="344">
        <v>2083447883</v>
      </c>
    </row>
    <row r="30" spans="1:5" ht="19.5" customHeight="1">
      <c r="A30" s="329" t="s">
        <v>624</v>
      </c>
      <c r="B30" s="345">
        <v>62</v>
      </c>
      <c r="C30" s="346"/>
      <c r="D30" s="347">
        <f>D28-D29</f>
        <v>3147936058</v>
      </c>
      <c r="E30" s="347">
        <f>E28-E29</f>
        <v>20964350157</v>
      </c>
    </row>
    <row r="31" spans="1:5" ht="19.5" customHeight="1">
      <c r="A31" s="348" t="s">
        <v>625</v>
      </c>
      <c r="B31" s="349">
        <v>70</v>
      </c>
      <c r="C31" s="349"/>
      <c r="D31" s="350">
        <f>D30/15000000</f>
        <v>209.86240386666665</v>
      </c>
      <c r="E31" s="350">
        <f>E30/15000000</f>
        <v>1397.6233438</v>
      </c>
    </row>
    <row r="32" spans="1:5" ht="19.5" customHeight="1">
      <c r="A32" s="67"/>
      <c r="B32" s="67"/>
      <c r="C32" s="78"/>
      <c r="D32" s="67"/>
      <c r="E32" s="67"/>
    </row>
    <row r="33" spans="1:5" ht="19.5" customHeight="1">
      <c r="A33" s="67"/>
      <c r="B33" s="78"/>
      <c r="C33" s="379" t="s">
        <v>681</v>
      </c>
      <c r="D33" s="379"/>
      <c r="E33" s="379"/>
    </row>
    <row r="34" spans="1:5" s="7" customFormat="1" ht="19.5" customHeight="1">
      <c r="A34" s="382" t="s">
        <v>367</v>
      </c>
      <c r="B34" s="382"/>
      <c r="C34" s="396" t="s">
        <v>368</v>
      </c>
      <c r="D34" s="396"/>
      <c r="E34" s="396"/>
    </row>
    <row r="35" spans="1:5" ht="19.5" customHeight="1">
      <c r="A35" s="173"/>
      <c r="B35" s="77"/>
      <c r="C35" s="173"/>
      <c r="D35" s="77"/>
      <c r="E35" s="67"/>
    </row>
    <row r="36" spans="1:5" ht="15.75">
      <c r="A36" s="366" t="s">
        <v>733</v>
      </c>
      <c r="B36" s="77"/>
      <c r="C36" s="173"/>
      <c r="D36" s="77" t="s">
        <v>734</v>
      </c>
      <c r="E36" s="67"/>
    </row>
    <row r="37" spans="1:5" ht="15.75">
      <c r="A37" s="173"/>
      <c r="B37" s="77"/>
      <c r="C37" s="173"/>
      <c r="D37" s="77"/>
      <c r="E37" s="67"/>
    </row>
    <row r="38" spans="1:5" ht="15.75">
      <c r="A38" s="173"/>
      <c r="B38" s="77"/>
      <c r="C38" s="173"/>
      <c r="D38" s="77"/>
      <c r="E38" s="67"/>
    </row>
    <row r="39" spans="1:5" ht="15.75">
      <c r="A39" s="382" t="s">
        <v>369</v>
      </c>
      <c r="B39" s="382"/>
      <c r="C39" s="396" t="s">
        <v>353</v>
      </c>
      <c r="D39" s="396"/>
      <c r="E39" s="396"/>
    </row>
    <row r="40" spans="1:5" s="3" customFormat="1" ht="15.75">
      <c r="A40" s="382"/>
      <c r="B40" s="382"/>
      <c r="C40" s="396"/>
      <c r="D40" s="396"/>
      <c r="E40" s="396"/>
    </row>
    <row r="41" spans="1:5" ht="15.75">
      <c r="A41" s="67"/>
      <c r="B41" s="67"/>
      <c r="C41" s="78"/>
      <c r="D41" s="67"/>
      <c r="E41" s="67"/>
    </row>
    <row r="42" spans="1:5" ht="15.75">
      <c r="A42" s="67"/>
      <c r="B42" s="78"/>
      <c r="C42" s="67"/>
      <c r="D42" s="67"/>
      <c r="E42" s="67"/>
    </row>
    <row r="43" spans="1:5" ht="15.75">
      <c r="A43" s="67"/>
      <c r="B43" s="78"/>
      <c r="C43" s="67"/>
      <c r="D43" s="67"/>
      <c r="E43" s="67"/>
    </row>
    <row r="44" spans="1:5" ht="15.75">
      <c r="A44" s="78"/>
      <c r="B44" s="78"/>
      <c r="C44" s="67"/>
      <c r="D44" s="78"/>
      <c r="E44" s="67"/>
    </row>
    <row r="45" spans="1:5" ht="15.75">
      <c r="A45" s="67"/>
      <c r="B45" s="78"/>
      <c r="C45" s="67"/>
      <c r="D45" s="67"/>
      <c r="E45" s="67"/>
    </row>
    <row r="46" spans="1:5" ht="15.75">
      <c r="A46" s="67"/>
      <c r="B46" s="78"/>
      <c r="C46" s="67"/>
      <c r="D46" s="67"/>
      <c r="E46" s="67"/>
    </row>
    <row r="47" spans="1:4" ht="15">
      <c r="A47" s="6"/>
      <c r="C47" s="385"/>
      <c r="D47" s="385"/>
    </row>
  </sheetData>
  <sheetProtection password="DAF5" sheet="1" objects="1" scenarios="1"/>
  <mergeCells count="11">
    <mergeCell ref="A5:E5"/>
    <mergeCell ref="C33:E33"/>
    <mergeCell ref="A39:B39"/>
    <mergeCell ref="C39:E39"/>
    <mergeCell ref="C47:D47"/>
    <mergeCell ref="A6:E6"/>
    <mergeCell ref="D7:E7"/>
    <mergeCell ref="A34:B34"/>
    <mergeCell ref="C34:E34"/>
    <mergeCell ref="A40:B40"/>
    <mergeCell ref="C40:E40"/>
  </mergeCells>
  <printOptions horizontalCentered="1"/>
  <pageMargins left="0.498031496" right="0.368110236" top="0.261811024" bottom="0.25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04" sqref="B104"/>
    </sheetView>
  </sheetViews>
  <sheetFormatPr defaultColWidth="8.796875" defaultRowHeight="15" outlineLevelRow="1"/>
  <cols>
    <col min="1" max="1" width="3.59765625" style="78" customWidth="1"/>
    <col min="2" max="2" width="49.69921875" style="79" customWidth="1"/>
    <col min="3" max="3" width="5.8984375" style="67" customWidth="1"/>
    <col min="4" max="4" width="12.19921875" style="67" customWidth="1"/>
    <col min="5" max="5" width="19.09765625" style="67" customWidth="1"/>
    <col min="6" max="16384" width="9" style="67" customWidth="1"/>
  </cols>
  <sheetData>
    <row r="1" spans="1:5" ht="15.75">
      <c r="A1" s="113" t="s">
        <v>697</v>
      </c>
      <c r="B1" s="352"/>
      <c r="C1" s="276"/>
      <c r="D1" s="276" t="s">
        <v>694</v>
      </c>
      <c r="E1" s="273"/>
    </row>
    <row r="2" spans="1:4" s="66" customFormat="1" ht="15.75">
      <c r="A2" s="387" t="s">
        <v>695</v>
      </c>
      <c r="B2" s="373"/>
      <c r="D2" s="353" t="s">
        <v>708</v>
      </c>
    </row>
    <row r="3" spans="1:4" s="66" customFormat="1" ht="15.75">
      <c r="A3" s="355" t="s">
        <v>698</v>
      </c>
      <c r="B3" s="319"/>
      <c r="D3" s="353" t="s">
        <v>689</v>
      </c>
    </row>
    <row r="4" spans="1:4" s="66" customFormat="1" ht="15.75">
      <c r="A4" s="319"/>
      <c r="B4" s="319"/>
      <c r="D4" s="353"/>
    </row>
    <row r="5" spans="1:5" s="66" customFormat="1" ht="20.25" customHeight="1">
      <c r="A5" s="374" t="s">
        <v>690</v>
      </c>
      <c r="B5" s="374"/>
      <c r="C5" s="374"/>
      <c r="D5" s="374"/>
      <c r="E5" s="374"/>
    </row>
    <row r="6" spans="1:5" ht="15.75">
      <c r="A6" s="377"/>
      <c r="B6" s="377"/>
      <c r="C6" s="377"/>
      <c r="D6" s="377"/>
      <c r="E6" s="377"/>
    </row>
    <row r="7" spans="1:5" ht="15.75">
      <c r="A7" s="82"/>
      <c r="B7" s="82"/>
      <c r="C7" s="82"/>
      <c r="D7" s="82"/>
      <c r="E7" s="82"/>
    </row>
    <row r="8" spans="1:5" ht="15.75">
      <c r="A8" s="68"/>
      <c r="B8" s="68"/>
      <c r="C8" s="68"/>
      <c r="D8" s="68"/>
      <c r="E8" s="68"/>
    </row>
    <row r="9" spans="1:5" s="72" customFormat="1" ht="31.5">
      <c r="A9" s="69" t="s">
        <v>13</v>
      </c>
      <c r="B9" s="70" t="s">
        <v>14</v>
      </c>
      <c r="C9" s="71" t="s">
        <v>15</v>
      </c>
      <c r="D9" s="71" t="s">
        <v>556</v>
      </c>
      <c r="E9" s="69" t="s">
        <v>709</v>
      </c>
    </row>
    <row r="10" spans="1:5" s="76" customFormat="1" ht="18" customHeight="1">
      <c r="A10" s="73" t="s">
        <v>191</v>
      </c>
      <c r="B10" s="74" t="s">
        <v>16</v>
      </c>
      <c r="C10" s="75"/>
      <c r="D10" s="75"/>
      <c r="E10" s="75"/>
    </row>
    <row r="11" spans="1:5" ht="18" customHeight="1" collapsed="1">
      <c r="A11" s="88">
        <v>1</v>
      </c>
      <c r="B11" s="89" t="s">
        <v>17</v>
      </c>
      <c r="C11" s="88" t="s">
        <v>162</v>
      </c>
      <c r="D11" s="88"/>
      <c r="E11" s="102">
        <v>195792310593</v>
      </c>
    </row>
    <row r="12" spans="1:5" s="77" customFormat="1" ht="18" customHeight="1" hidden="1" outlineLevel="1">
      <c r="A12" s="90"/>
      <c r="B12" s="91" t="s">
        <v>18</v>
      </c>
      <c r="C12" s="90" t="s">
        <v>19</v>
      </c>
      <c r="D12" s="90"/>
      <c r="E12" s="103"/>
    </row>
    <row r="13" spans="1:5" s="77" customFormat="1" ht="18" customHeight="1" hidden="1" outlineLevel="1">
      <c r="A13" s="90"/>
      <c r="B13" s="91" t="s">
        <v>20</v>
      </c>
      <c r="C13" s="90" t="s">
        <v>21</v>
      </c>
      <c r="D13" s="90"/>
      <c r="E13" s="103"/>
    </row>
    <row r="14" spans="1:5" s="77" customFormat="1" ht="18" customHeight="1" hidden="1" outlineLevel="1">
      <c r="A14" s="90"/>
      <c r="B14" s="91" t="s">
        <v>22</v>
      </c>
      <c r="C14" s="90" t="s">
        <v>23</v>
      </c>
      <c r="D14" s="90"/>
      <c r="E14" s="103"/>
    </row>
    <row r="15" spans="1:5" s="77" customFormat="1" ht="18" customHeight="1" hidden="1" outlineLevel="1">
      <c r="A15" s="90"/>
      <c r="B15" s="91" t="s">
        <v>24</v>
      </c>
      <c r="C15" s="90" t="s">
        <v>25</v>
      </c>
      <c r="D15" s="90"/>
      <c r="E15" s="103"/>
    </row>
    <row r="16" spans="1:5" s="77" customFormat="1" ht="18" customHeight="1" hidden="1" outlineLevel="1">
      <c r="A16" s="90"/>
      <c r="B16" s="91" t="s">
        <v>26</v>
      </c>
      <c r="C16" s="90" t="s">
        <v>27</v>
      </c>
      <c r="D16" s="90"/>
      <c r="E16" s="103"/>
    </row>
    <row r="17" spans="1:5" s="77" customFormat="1" ht="18" customHeight="1" hidden="1" outlineLevel="1">
      <c r="A17" s="90"/>
      <c r="B17" s="91" t="s">
        <v>28</v>
      </c>
      <c r="C17" s="90" t="s">
        <v>29</v>
      </c>
      <c r="D17" s="90"/>
      <c r="E17" s="103"/>
    </row>
    <row r="18" spans="1:5" ht="18" customHeight="1" collapsed="1">
      <c r="A18" s="88">
        <v>2</v>
      </c>
      <c r="B18" s="89" t="s">
        <v>30</v>
      </c>
      <c r="C18" s="88" t="s">
        <v>171</v>
      </c>
      <c r="D18" s="88"/>
      <c r="E18" s="104">
        <v>-89504294356</v>
      </c>
    </row>
    <row r="19" spans="1:5" s="77" customFormat="1" ht="18" customHeight="1" hidden="1" outlineLevel="1">
      <c r="A19" s="90"/>
      <c r="B19" s="91" t="s">
        <v>31</v>
      </c>
      <c r="C19" s="90" t="s">
        <v>32</v>
      </c>
      <c r="D19" s="90"/>
      <c r="E19" s="105"/>
    </row>
    <row r="20" spans="1:5" s="77" customFormat="1" ht="18" customHeight="1" hidden="1" outlineLevel="1">
      <c r="A20" s="90"/>
      <c r="B20" s="91" t="s">
        <v>33</v>
      </c>
      <c r="C20" s="90" t="s">
        <v>34</v>
      </c>
      <c r="D20" s="90"/>
      <c r="E20" s="105"/>
    </row>
    <row r="21" spans="1:5" s="77" customFormat="1" ht="18" customHeight="1" hidden="1" outlineLevel="1">
      <c r="A21" s="90"/>
      <c r="B21" s="91" t="s">
        <v>35</v>
      </c>
      <c r="C21" s="90" t="s">
        <v>36</v>
      </c>
      <c r="D21" s="90"/>
      <c r="E21" s="105"/>
    </row>
    <row r="22" spans="1:5" ht="18" customHeight="1" collapsed="1">
      <c r="A22" s="88">
        <v>3</v>
      </c>
      <c r="B22" s="89" t="s">
        <v>37</v>
      </c>
      <c r="C22" s="88" t="s">
        <v>158</v>
      </c>
      <c r="D22" s="88"/>
      <c r="E22" s="104">
        <v>-13576781367</v>
      </c>
    </row>
    <row r="23" spans="1:5" s="77" customFormat="1" ht="18" customHeight="1">
      <c r="A23" s="90"/>
      <c r="B23" s="91" t="s">
        <v>38</v>
      </c>
      <c r="C23" s="90" t="s">
        <v>39</v>
      </c>
      <c r="D23" s="90"/>
      <c r="E23" s="105"/>
    </row>
    <row r="24" spans="1:5" ht="18" customHeight="1" collapsed="1">
      <c r="A24" s="88">
        <v>4</v>
      </c>
      <c r="B24" s="89" t="s">
        <v>40</v>
      </c>
      <c r="C24" s="88" t="s">
        <v>166</v>
      </c>
      <c r="D24" s="88"/>
      <c r="E24" s="104">
        <v>-3647222721</v>
      </c>
    </row>
    <row r="25" spans="1:5" s="77" customFormat="1" ht="18" customHeight="1" hidden="1" outlineLevel="1">
      <c r="A25" s="90"/>
      <c r="B25" s="91" t="s">
        <v>41</v>
      </c>
      <c r="C25" s="90" t="s">
        <v>42</v>
      </c>
      <c r="D25" s="90"/>
      <c r="E25" s="105"/>
    </row>
    <row r="26" spans="1:5" s="77" customFormat="1" ht="18" customHeight="1" hidden="1" outlineLevel="1">
      <c r="A26" s="90"/>
      <c r="B26" s="91" t="s">
        <v>43</v>
      </c>
      <c r="C26" s="90" t="s">
        <v>44</v>
      </c>
      <c r="D26" s="90"/>
      <c r="E26" s="105"/>
    </row>
    <row r="27" spans="1:5" s="77" customFormat="1" ht="18" customHeight="1" hidden="1" outlineLevel="1">
      <c r="A27" s="90"/>
      <c r="B27" s="91" t="s">
        <v>45</v>
      </c>
      <c r="C27" s="90" t="s">
        <v>46</v>
      </c>
      <c r="D27" s="90"/>
      <c r="E27" s="105"/>
    </row>
    <row r="28" spans="1:5" ht="18" customHeight="1" collapsed="1">
      <c r="A28" s="88">
        <v>5</v>
      </c>
      <c r="B28" s="89" t="s">
        <v>252</v>
      </c>
      <c r="C28" s="88" t="s">
        <v>159</v>
      </c>
      <c r="D28" s="88"/>
      <c r="E28" s="104">
        <v>-1546376943</v>
      </c>
    </row>
    <row r="29" spans="1:5" s="77" customFormat="1" ht="18" customHeight="1" hidden="1" outlineLevel="1">
      <c r="A29" s="90"/>
      <c r="B29" s="91" t="s">
        <v>47</v>
      </c>
      <c r="C29" s="90" t="s">
        <v>48</v>
      </c>
      <c r="D29" s="90"/>
      <c r="E29" s="103"/>
    </row>
    <row r="30" spans="1:5" s="77" customFormat="1" ht="18" customHeight="1" hidden="1" outlineLevel="1">
      <c r="A30" s="90"/>
      <c r="B30" s="91" t="s">
        <v>49</v>
      </c>
      <c r="C30" s="90" t="s">
        <v>50</v>
      </c>
      <c r="D30" s="90"/>
      <c r="E30" s="103"/>
    </row>
    <row r="31" spans="1:5" ht="18" customHeight="1" collapsed="1">
      <c r="A31" s="88">
        <v>6</v>
      </c>
      <c r="B31" s="89" t="s">
        <v>51</v>
      </c>
      <c r="C31" s="88" t="s">
        <v>160</v>
      </c>
      <c r="D31" s="88"/>
      <c r="E31" s="102">
        <v>38066788264</v>
      </c>
    </row>
    <row r="32" spans="1:5" s="77" customFormat="1" ht="18" customHeight="1" hidden="1" outlineLevel="1">
      <c r="A32" s="90"/>
      <c r="B32" s="91" t="s">
        <v>52</v>
      </c>
      <c r="C32" s="90" t="s">
        <v>53</v>
      </c>
      <c r="D32" s="90"/>
      <c r="E32" s="103"/>
    </row>
    <row r="33" spans="1:5" s="77" customFormat="1" ht="18" customHeight="1" hidden="1" outlineLevel="1">
      <c r="A33" s="90"/>
      <c r="B33" s="91" t="s">
        <v>54</v>
      </c>
      <c r="C33" s="90" t="s">
        <v>55</v>
      </c>
      <c r="D33" s="90"/>
      <c r="E33" s="103"/>
    </row>
    <row r="34" spans="1:5" s="77" customFormat="1" ht="18" customHeight="1" hidden="1" outlineLevel="1">
      <c r="A34" s="90"/>
      <c r="B34" s="91" t="s">
        <v>56</v>
      </c>
      <c r="C34" s="90" t="s">
        <v>57</v>
      </c>
      <c r="D34" s="90"/>
      <c r="E34" s="103"/>
    </row>
    <row r="35" spans="1:5" s="77" customFormat="1" ht="18" customHeight="1" hidden="1" outlineLevel="1">
      <c r="A35" s="90"/>
      <c r="B35" s="91" t="s">
        <v>58</v>
      </c>
      <c r="C35" s="90" t="s">
        <v>59</v>
      </c>
      <c r="D35" s="90"/>
      <c r="E35" s="103"/>
    </row>
    <row r="36" spans="1:5" s="77" customFormat="1" ht="18" customHeight="1" hidden="1" outlineLevel="1">
      <c r="A36" s="90"/>
      <c r="B36" s="91" t="s">
        <v>61</v>
      </c>
      <c r="C36" s="90" t="s">
        <v>62</v>
      </c>
      <c r="D36" s="90"/>
      <c r="E36" s="103"/>
    </row>
    <row r="37" spans="1:5" s="77" customFormat="1" ht="18" customHeight="1" hidden="1" outlineLevel="1">
      <c r="A37" s="90"/>
      <c r="B37" s="91" t="s">
        <v>63</v>
      </c>
      <c r="C37" s="90" t="s">
        <v>64</v>
      </c>
      <c r="D37" s="90"/>
      <c r="E37" s="103"/>
    </row>
    <row r="38" spans="1:5" ht="18" customHeight="1" collapsed="1">
      <c r="A38" s="88">
        <v>7</v>
      </c>
      <c r="B38" s="89" t="s">
        <v>65</v>
      </c>
      <c r="C38" s="88" t="s">
        <v>161</v>
      </c>
      <c r="D38" s="88"/>
      <c r="E38" s="104">
        <v>-74733705591</v>
      </c>
    </row>
    <row r="39" spans="1:5" s="77" customFormat="1" ht="18" customHeight="1" hidden="1" outlineLevel="1">
      <c r="A39" s="90"/>
      <c r="B39" s="91" t="s">
        <v>66</v>
      </c>
      <c r="C39" s="90" t="s">
        <v>67</v>
      </c>
      <c r="D39" s="90"/>
      <c r="E39" s="103"/>
    </row>
    <row r="40" spans="1:5" s="77" customFormat="1" ht="18" customHeight="1" hidden="1" outlineLevel="1">
      <c r="A40" s="90"/>
      <c r="B40" s="91" t="s">
        <v>68</v>
      </c>
      <c r="C40" s="90" t="s">
        <v>69</v>
      </c>
      <c r="D40" s="90"/>
      <c r="E40" s="103"/>
    </row>
    <row r="41" spans="1:5" s="77" customFormat="1" ht="18" customHeight="1" hidden="1" outlineLevel="1">
      <c r="A41" s="90"/>
      <c r="B41" s="91" t="s">
        <v>70</v>
      </c>
      <c r="C41" s="90" t="s">
        <v>71</v>
      </c>
      <c r="D41" s="90"/>
      <c r="E41" s="103"/>
    </row>
    <row r="42" spans="1:5" s="77" customFormat="1" ht="18" customHeight="1" hidden="1" outlineLevel="1">
      <c r="A42" s="90"/>
      <c r="B42" s="91" t="s">
        <v>72</v>
      </c>
      <c r="C42" s="90" t="s">
        <v>73</v>
      </c>
      <c r="D42" s="90"/>
      <c r="E42" s="103"/>
    </row>
    <row r="43" spans="1:5" s="77" customFormat="1" ht="18" customHeight="1" hidden="1" outlineLevel="1">
      <c r="A43" s="90"/>
      <c r="B43" s="91" t="s">
        <v>74</v>
      </c>
      <c r="C43" s="90" t="s">
        <v>75</v>
      </c>
      <c r="D43" s="90"/>
      <c r="E43" s="103"/>
    </row>
    <row r="44" spans="1:5" s="77" customFormat="1" ht="18" customHeight="1" hidden="1" outlineLevel="1">
      <c r="A44" s="90"/>
      <c r="B44" s="91" t="s">
        <v>76</v>
      </c>
      <c r="C44" s="90" t="s">
        <v>77</v>
      </c>
      <c r="D44" s="90"/>
      <c r="E44" s="103"/>
    </row>
    <row r="45" spans="1:5" s="77" customFormat="1" ht="18" customHeight="1" hidden="1" outlineLevel="1">
      <c r="A45" s="90"/>
      <c r="B45" s="91" t="s">
        <v>78</v>
      </c>
      <c r="C45" s="90" t="s">
        <v>79</v>
      </c>
      <c r="D45" s="90"/>
      <c r="E45" s="103"/>
    </row>
    <row r="46" spans="1:5" s="76" customFormat="1" ht="18" customHeight="1" collapsed="1">
      <c r="A46" s="92"/>
      <c r="B46" s="93" t="s">
        <v>80</v>
      </c>
      <c r="C46" s="88">
        <v>20</v>
      </c>
      <c r="D46" s="92"/>
      <c r="E46" s="364">
        <f>E38+E31+E28+E22+E18+E11+E24</f>
        <v>50850717879</v>
      </c>
    </row>
    <row r="47" spans="1:5" s="76" customFormat="1" ht="18" customHeight="1">
      <c r="A47" s="92" t="s">
        <v>168</v>
      </c>
      <c r="B47" s="93" t="s">
        <v>82</v>
      </c>
      <c r="C47" s="88"/>
      <c r="D47" s="88"/>
      <c r="E47" s="102"/>
    </row>
    <row r="48" spans="1:5" ht="18" customHeight="1" collapsed="1">
      <c r="A48" s="88">
        <v>1</v>
      </c>
      <c r="B48" s="89" t="s">
        <v>156</v>
      </c>
      <c r="C48" s="88">
        <v>21</v>
      </c>
      <c r="D48" s="88"/>
      <c r="E48" s="102"/>
    </row>
    <row r="49" spans="1:5" s="77" customFormat="1" ht="18" customHeight="1" outlineLevel="1">
      <c r="A49" s="90"/>
      <c r="B49" s="91" t="s">
        <v>83</v>
      </c>
      <c r="C49" s="90" t="s">
        <v>84</v>
      </c>
      <c r="D49" s="90"/>
      <c r="E49" s="104">
        <v>-4359107546</v>
      </c>
    </row>
    <row r="50" spans="1:5" s="77" customFormat="1" ht="18" customHeight="1" outlineLevel="1">
      <c r="A50" s="90"/>
      <c r="B50" s="91" t="s">
        <v>85</v>
      </c>
      <c r="C50" s="90" t="s">
        <v>86</v>
      </c>
      <c r="D50" s="90"/>
      <c r="E50" s="103"/>
    </row>
    <row r="51" spans="1:5" s="77" customFormat="1" ht="18" customHeight="1" outlineLevel="1">
      <c r="A51" s="90"/>
      <c r="B51" s="91" t="s">
        <v>87</v>
      </c>
      <c r="C51" s="90" t="s">
        <v>88</v>
      </c>
      <c r="D51" s="90"/>
      <c r="E51" s="103"/>
    </row>
    <row r="52" spans="1:5" s="77" customFormat="1" ht="18" customHeight="1" outlineLevel="1">
      <c r="A52" s="90"/>
      <c r="B52" s="91" t="s">
        <v>89</v>
      </c>
      <c r="C52" s="90" t="s">
        <v>90</v>
      </c>
      <c r="D52" s="90"/>
      <c r="E52" s="103"/>
    </row>
    <row r="53" spans="1:5" ht="18" customHeight="1" outlineLevel="1">
      <c r="A53" s="88">
        <v>2</v>
      </c>
      <c r="B53" s="89" t="s">
        <v>91</v>
      </c>
      <c r="C53" s="88">
        <v>22</v>
      </c>
      <c r="D53" s="88"/>
      <c r="E53" s="102">
        <v>0</v>
      </c>
    </row>
    <row r="54" spans="1:5" s="77" customFormat="1" ht="18" customHeight="1" outlineLevel="1">
      <c r="A54" s="90"/>
      <c r="B54" s="91" t="s">
        <v>92</v>
      </c>
      <c r="C54" s="90" t="s">
        <v>93</v>
      </c>
      <c r="D54" s="90"/>
      <c r="E54" s="103"/>
    </row>
    <row r="55" spans="1:5" s="77" customFormat="1" ht="18" customHeight="1" outlineLevel="1">
      <c r="A55" s="90"/>
      <c r="B55" s="91" t="s">
        <v>94</v>
      </c>
      <c r="C55" s="90" t="s">
        <v>95</v>
      </c>
      <c r="D55" s="90"/>
      <c r="E55" s="103"/>
    </row>
    <row r="56" spans="1:5" ht="18" customHeight="1" outlineLevel="1">
      <c r="A56" s="88">
        <v>3</v>
      </c>
      <c r="B56" s="89" t="s">
        <v>96</v>
      </c>
      <c r="C56" s="88">
        <v>23</v>
      </c>
      <c r="D56" s="88"/>
      <c r="E56" s="104">
        <v>-3500000000</v>
      </c>
    </row>
    <row r="57" spans="1:5" s="77" customFormat="1" ht="18" customHeight="1" outlineLevel="1">
      <c r="A57" s="90"/>
      <c r="B57" s="91" t="s">
        <v>97</v>
      </c>
      <c r="C57" s="90" t="s">
        <v>98</v>
      </c>
      <c r="D57" s="90"/>
      <c r="E57" s="103"/>
    </row>
    <row r="58" spans="1:5" s="77" customFormat="1" ht="18" customHeight="1" outlineLevel="1">
      <c r="A58" s="90"/>
      <c r="B58" s="91" t="s">
        <v>99</v>
      </c>
      <c r="C58" s="90" t="s">
        <v>100</v>
      </c>
      <c r="D58" s="90"/>
      <c r="E58" s="103"/>
    </row>
    <row r="59" spans="1:5" s="77" customFormat="1" ht="18" customHeight="1" outlineLevel="1">
      <c r="A59" s="90"/>
      <c r="B59" s="91" t="s">
        <v>101</v>
      </c>
      <c r="C59" s="90" t="s">
        <v>102</v>
      </c>
      <c r="D59" s="90"/>
      <c r="E59" s="103"/>
    </row>
    <row r="60" spans="1:5" ht="18" customHeight="1" outlineLevel="1">
      <c r="A60" s="88">
        <v>4</v>
      </c>
      <c r="B60" s="89" t="s">
        <v>103</v>
      </c>
      <c r="C60" s="88">
        <v>24</v>
      </c>
      <c r="D60" s="88"/>
      <c r="E60" s="102">
        <v>5792742178</v>
      </c>
    </row>
    <row r="61" spans="1:5" ht="18" customHeight="1" outlineLevel="1">
      <c r="A61" s="88">
        <v>5</v>
      </c>
      <c r="B61" s="89" t="s">
        <v>104</v>
      </c>
      <c r="C61" s="88">
        <v>25</v>
      </c>
      <c r="D61" s="88"/>
      <c r="E61" s="365">
        <v>600000000</v>
      </c>
    </row>
    <row r="62" spans="1:5" s="77" customFormat="1" ht="18" customHeight="1" outlineLevel="1">
      <c r="A62" s="90"/>
      <c r="B62" s="91" t="s">
        <v>105</v>
      </c>
      <c r="C62" s="90" t="s">
        <v>106</v>
      </c>
      <c r="D62" s="90"/>
      <c r="E62" s="103"/>
    </row>
    <row r="63" spans="1:5" s="77" customFormat="1" ht="18" customHeight="1" outlineLevel="1">
      <c r="A63" s="90"/>
      <c r="B63" s="91" t="s">
        <v>107</v>
      </c>
      <c r="C63" s="90" t="s">
        <v>108</v>
      </c>
      <c r="D63" s="90"/>
      <c r="E63" s="103"/>
    </row>
    <row r="64" spans="1:5" ht="18" customHeight="1" outlineLevel="1">
      <c r="A64" s="88">
        <v>6</v>
      </c>
      <c r="B64" s="89" t="s">
        <v>109</v>
      </c>
      <c r="C64" s="88">
        <v>26</v>
      </c>
      <c r="D64" s="88"/>
      <c r="E64" s="102">
        <v>0</v>
      </c>
    </row>
    <row r="65" spans="1:5" ht="15.75">
      <c r="A65" s="88">
        <v>7</v>
      </c>
      <c r="B65" s="89" t="s">
        <v>110</v>
      </c>
      <c r="C65" s="88">
        <v>27</v>
      </c>
      <c r="D65" s="88"/>
      <c r="E65" s="102">
        <v>161586453</v>
      </c>
    </row>
    <row r="66" spans="1:5" s="77" customFormat="1" ht="18" customHeight="1" hidden="1" outlineLevel="1">
      <c r="A66" s="90"/>
      <c r="B66" s="91" t="s">
        <v>111</v>
      </c>
      <c r="C66" s="90" t="s">
        <v>112</v>
      </c>
      <c r="D66" s="90"/>
      <c r="E66" s="103"/>
    </row>
    <row r="67" spans="1:5" s="77" customFormat="1" ht="18" customHeight="1" hidden="1" outlineLevel="1">
      <c r="A67" s="90"/>
      <c r="B67" s="91" t="s">
        <v>113</v>
      </c>
      <c r="C67" s="90" t="s">
        <v>114</v>
      </c>
      <c r="D67" s="90"/>
      <c r="E67" s="103"/>
    </row>
    <row r="68" spans="1:5" s="77" customFormat="1" ht="18" customHeight="1" hidden="1" outlineLevel="1">
      <c r="A68" s="90"/>
      <c r="B68" s="91" t="s">
        <v>115</v>
      </c>
      <c r="C68" s="90" t="s">
        <v>116</v>
      </c>
      <c r="D68" s="90"/>
      <c r="E68" s="103"/>
    </row>
    <row r="69" spans="1:5" s="77" customFormat="1" ht="18" customHeight="1" hidden="1" outlineLevel="1">
      <c r="A69" s="90"/>
      <c r="B69" s="91" t="s">
        <v>117</v>
      </c>
      <c r="C69" s="90" t="s">
        <v>118</v>
      </c>
      <c r="D69" s="90"/>
      <c r="E69" s="103"/>
    </row>
    <row r="70" spans="1:5" s="77" customFormat="1" ht="18" customHeight="1" hidden="1" outlineLevel="1">
      <c r="A70" s="90"/>
      <c r="B70" s="91" t="s">
        <v>119</v>
      </c>
      <c r="C70" s="90" t="s">
        <v>120</v>
      </c>
      <c r="D70" s="90"/>
      <c r="E70" s="103"/>
    </row>
    <row r="71" spans="1:5" s="76" customFormat="1" ht="18" customHeight="1" collapsed="1">
      <c r="A71" s="92"/>
      <c r="B71" s="93" t="s">
        <v>121</v>
      </c>
      <c r="C71" s="88">
        <v>30</v>
      </c>
      <c r="D71" s="92"/>
      <c r="E71" s="272">
        <f>SUM(E47:E65)</f>
        <v>-1304778915</v>
      </c>
    </row>
    <row r="72" spans="1:5" s="76" customFormat="1" ht="15.75">
      <c r="A72" s="92" t="s">
        <v>169</v>
      </c>
      <c r="B72" s="93" t="s">
        <v>122</v>
      </c>
      <c r="C72" s="88"/>
      <c r="D72" s="88"/>
      <c r="E72" s="107"/>
    </row>
    <row r="73" spans="1:5" ht="18" customHeight="1" outlineLevel="1">
      <c r="A73" s="88">
        <v>1</v>
      </c>
      <c r="B73" s="89" t="s">
        <v>711</v>
      </c>
      <c r="C73" s="88">
        <v>31</v>
      </c>
      <c r="D73" s="88"/>
      <c r="E73" s="102">
        <v>4225215381</v>
      </c>
    </row>
    <row r="74" spans="1:5" ht="18" customHeight="1" outlineLevel="1">
      <c r="A74" s="88">
        <v>2</v>
      </c>
      <c r="B74" s="89" t="s">
        <v>712</v>
      </c>
      <c r="C74" s="88">
        <v>32</v>
      </c>
      <c r="D74" s="88"/>
      <c r="E74" s="102"/>
    </row>
    <row r="75" spans="1:5" ht="18" customHeight="1" outlineLevel="1">
      <c r="A75" s="88">
        <v>3</v>
      </c>
      <c r="B75" s="89" t="s">
        <v>713</v>
      </c>
      <c r="C75" s="88">
        <v>33</v>
      </c>
      <c r="D75" s="88"/>
      <c r="E75" s="365">
        <v>223395000</v>
      </c>
    </row>
    <row r="76" spans="1:5" ht="18" customHeight="1" outlineLevel="1">
      <c r="A76" s="88">
        <v>4</v>
      </c>
      <c r="B76" s="89" t="s">
        <v>123</v>
      </c>
      <c r="C76" s="88">
        <v>34</v>
      </c>
      <c r="D76" s="88"/>
      <c r="E76" s="104">
        <v>-13574681868</v>
      </c>
    </row>
    <row r="77" spans="1:5" s="77" customFormat="1" ht="18" customHeight="1" outlineLevel="1">
      <c r="A77" s="90"/>
      <c r="B77" s="91" t="s">
        <v>124</v>
      </c>
      <c r="C77" s="90" t="s">
        <v>125</v>
      </c>
      <c r="D77" s="90"/>
      <c r="E77" s="103"/>
    </row>
    <row r="78" spans="1:5" s="77" customFormat="1" ht="18" customHeight="1" outlineLevel="1">
      <c r="A78" s="90"/>
      <c r="B78" s="91" t="s">
        <v>126</v>
      </c>
      <c r="C78" s="90" t="s">
        <v>127</v>
      </c>
      <c r="D78" s="90"/>
      <c r="E78" s="103"/>
    </row>
    <row r="79" spans="1:5" ht="18" customHeight="1" outlineLevel="1">
      <c r="A79" s="88">
        <v>5</v>
      </c>
      <c r="B79" s="89" t="s">
        <v>128</v>
      </c>
      <c r="C79" s="88">
        <v>35</v>
      </c>
      <c r="D79" s="88"/>
      <c r="E79" s="102"/>
    </row>
    <row r="80" spans="1:5" ht="15.75" outlineLevel="1">
      <c r="A80" s="88">
        <v>6</v>
      </c>
      <c r="B80" s="89" t="s">
        <v>129</v>
      </c>
      <c r="C80" s="88">
        <v>36</v>
      </c>
      <c r="D80" s="88"/>
      <c r="E80" s="104"/>
    </row>
    <row r="81" spans="1:5" s="76" customFormat="1" ht="18" customHeight="1">
      <c r="A81" s="88"/>
      <c r="B81" s="93" t="s">
        <v>130</v>
      </c>
      <c r="C81" s="88">
        <v>40</v>
      </c>
      <c r="D81" s="88"/>
      <c r="E81" s="107">
        <f>E73+E74+E75+E76+E79+E80</f>
        <v>-9126071487</v>
      </c>
    </row>
    <row r="82" spans="1:5" s="76" customFormat="1" ht="18" customHeight="1" collapsed="1">
      <c r="A82" s="92" t="s">
        <v>192</v>
      </c>
      <c r="B82" s="93" t="s">
        <v>131</v>
      </c>
      <c r="C82" s="88"/>
      <c r="D82" s="88"/>
      <c r="E82" s="102"/>
    </row>
    <row r="83" spans="1:5" ht="18" customHeight="1" hidden="1" outlineLevel="1">
      <c r="A83" s="88"/>
      <c r="B83" s="89" t="s">
        <v>132</v>
      </c>
      <c r="C83" s="88" t="s">
        <v>133</v>
      </c>
      <c r="D83" s="88"/>
      <c r="E83" s="102"/>
    </row>
    <row r="84" spans="1:5" s="77" customFormat="1" ht="18" customHeight="1" hidden="1" outlineLevel="1">
      <c r="A84" s="90"/>
      <c r="B84" s="91" t="s">
        <v>134</v>
      </c>
      <c r="C84" s="90" t="s">
        <v>135</v>
      </c>
      <c r="D84" s="90"/>
      <c r="E84" s="103"/>
    </row>
    <row r="85" spans="1:5" s="77" customFormat="1" ht="18" customHeight="1" hidden="1" outlineLevel="1">
      <c r="A85" s="90"/>
      <c r="B85" s="91" t="s">
        <v>136</v>
      </c>
      <c r="C85" s="90" t="s">
        <v>137</v>
      </c>
      <c r="D85" s="90"/>
      <c r="E85" s="103"/>
    </row>
    <row r="86" spans="1:5" s="77" customFormat="1" ht="18" customHeight="1" hidden="1" outlineLevel="1">
      <c r="A86" s="90"/>
      <c r="B86" s="91" t="s">
        <v>138</v>
      </c>
      <c r="C86" s="90" t="s">
        <v>139</v>
      </c>
      <c r="D86" s="90"/>
      <c r="E86" s="103"/>
    </row>
    <row r="87" spans="1:5" s="77" customFormat="1" ht="18" customHeight="1" hidden="1" outlineLevel="1">
      <c r="A87" s="90"/>
      <c r="B87" s="91" t="s">
        <v>140</v>
      </c>
      <c r="C87" s="90" t="s">
        <v>141</v>
      </c>
      <c r="D87" s="90"/>
      <c r="E87" s="103"/>
    </row>
    <row r="88" spans="1:5" ht="18" customHeight="1" hidden="1" outlineLevel="1">
      <c r="A88" s="88"/>
      <c r="B88" s="89" t="s">
        <v>142</v>
      </c>
      <c r="C88" s="88" t="s">
        <v>143</v>
      </c>
      <c r="D88" s="88"/>
      <c r="E88" s="102"/>
    </row>
    <row r="89" spans="1:5" s="77" customFormat="1" ht="18" customHeight="1" hidden="1" outlineLevel="1">
      <c r="A89" s="90"/>
      <c r="B89" s="91" t="s">
        <v>144</v>
      </c>
      <c r="C89" s="90" t="s">
        <v>145</v>
      </c>
      <c r="D89" s="90"/>
      <c r="E89" s="103"/>
    </row>
    <row r="90" spans="1:5" s="77" customFormat="1" ht="18" customHeight="1" hidden="1" outlineLevel="1">
      <c r="A90" s="90"/>
      <c r="B90" s="91" t="s">
        <v>146</v>
      </c>
      <c r="C90" s="90" t="s">
        <v>147</v>
      </c>
      <c r="D90" s="90"/>
      <c r="E90" s="103"/>
    </row>
    <row r="91" spans="1:5" s="76" customFormat="1" ht="18" customHeight="1" collapsed="1">
      <c r="A91" s="88"/>
      <c r="B91" s="93" t="s">
        <v>131</v>
      </c>
      <c r="C91" s="88" t="s">
        <v>148</v>
      </c>
      <c r="D91" s="92"/>
      <c r="E91" s="106"/>
    </row>
    <row r="92" spans="1:5" s="76" customFormat="1" ht="18" customHeight="1">
      <c r="A92" s="92"/>
      <c r="B92" s="93" t="s">
        <v>149</v>
      </c>
      <c r="C92" s="88" t="s">
        <v>148</v>
      </c>
      <c r="D92" s="92"/>
      <c r="E92" s="364">
        <f>E46+E71+E72+E81+E91</f>
        <v>40419867477</v>
      </c>
    </row>
    <row r="93" spans="1:5" s="76" customFormat="1" ht="18" customHeight="1">
      <c r="A93" s="92"/>
      <c r="B93" s="93" t="s">
        <v>150</v>
      </c>
      <c r="C93" s="88" t="s">
        <v>151</v>
      </c>
      <c r="D93" s="92"/>
      <c r="E93" s="106">
        <v>58270851570</v>
      </c>
    </row>
    <row r="94" spans="1:5" ht="18" customHeight="1">
      <c r="A94" s="88"/>
      <c r="B94" s="89" t="s">
        <v>152</v>
      </c>
      <c r="C94" s="88" t="s">
        <v>153</v>
      </c>
      <c r="D94" s="88"/>
      <c r="E94" s="104">
        <v>-422453008</v>
      </c>
    </row>
    <row r="95" spans="1:5" s="76" customFormat="1" ht="18" customHeight="1">
      <c r="A95" s="94"/>
      <c r="B95" s="95" t="s">
        <v>154</v>
      </c>
      <c r="C95" s="96" t="s">
        <v>155</v>
      </c>
      <c r="D95" s="94"/>
      <c r="E95" s="358">
        <f>E93+E92+E94</f>
        <v>98268266039</v>
      </c>
    </row>
    <row r="96" spans="1:5" s="76" customFormat="1" ht="18" customHeight="1">
      <c r="A96" s="97"/>
      <c r="B96" s="98"/>
      <c r="C96" s="99"/>
      <c r="D96" s="97"/>
      <c r="E96" s="97"/>
    </row>
    <row r="97" spans="1:5" s="76" customFormat="1" ht="15.75">
      <c r="A97" s="97"/>
      <c r="B97" s="98"/>
      <c r="C97" s="99"/>
      <c r="D97" s="97"/>
      <c r="E97" s="97"/>
    </row>
    <row r="98" spans="1:5" ht="15.75">
      <c r="A98" s="100"/>
      <c r="B98" s="101"/>
      <c r="C98" s="378" t="s">
        <v>706</v>
      </c>
      <c r="D98" s="378"/>
      <c r="E98" s="378"/>
    </row>
    <row r="99" spans="1:5" ht="15.75">
      <c r="A99" s="375" t="s">
        <v>60</v>
      </c>
      <c r="B99" s="375"/>
      <c r="C99" s="375" t="s">
        <v>615</v>
      </c>
      <c r="D99" s="375"/>
      <c r="E99" s="375"/>
    </row>
    <row r="100" spans="1:5" ht="15.75">
      <c r="A100" s="81"/>
      <c r="B100" s="81"/>
      <c r="C100" s="81"/>
      <c r="D100" s="81"/>
      <c r="E100" s="81"/>
    </row>
    <row r="101" spans="1:5" ht="15.75">
      <c r="A101" s="81"/>
      <c r="B101" s="81"/>
      <c r="C101" s="81"/>
      <c r="D101" s="81"/>
      <c r="E101" s="81"/>
    </row>
    <row r="102" spans="1:5" ht="15.75">
      <c r="A102" s="404" t="s">
        <v>737</v>
      </c>
      <c r="B102" s="404"/>
      <c r="C102" s="367"/>
      <c r="D102" s="405" t="s">
        <v>732</v>
      </c>
      <c r="E102" s="405"/>
    </row>
    <row r="103" spans="1:5" ht="15.75">
      <c r="A103" s="81"/>
      <c r="B103" s="81"/>
      <c r="C103" s="81"/>
      <c r="D103" s="81"/>
      <c r="E103" s="81"/>
    </row>
    <row r="104" spans="1:5" ht="15.75">
      <c r="A104" s="81"/>
      <c r="B104" s="81"/>
      <c r="C104" s="81"/>
      <c r="D104" s="81"/>
      <c r="E104" s="81"/>
    </row>
    <row r="105" spans="1:5" ht="15.75">
      <c r="A105" s="376" t="s">
        <v>400</v>
      </c>
      <c r="B105" s="376"/>
      <c r="C105" s="376" t="s">
        <v>616</v>
      </c>
      <c r="D105" s="376"/>
      <c r="E105" s="376"/>
    </row>
    <row r="106" spans="1:5" ht="15.75">
      <c r="A106" s="80"/>
      <c r="B106" s="80"/>
      <c r="C106" s="80"/>
      <c r="D106" s="80"/>
      <c r="E106" s="80"/>
    </row>
    <row r="107" spans="1:5" ht="15.75">
      <c r="A107" s="80"/>
      <c r="B107" s="80"/>
      <c r="C107" s="80"/>
      <c r="D107" s="80"/>
      <c r="E107" s="80"/>
    </row>
  </sheetData>
  <sheetProtection password="DAF5" sheet="1" objects="1" scenarios="1"/>
  <mergeCells count="10">
    <mergeCell ref="A2:B2"/>
    <mergeCell ref="A5:E5"/>
    <mergeCell ref="A99:B99"/>
    <mergeCell ref="A105:B105"/>
    <mergeCell ref="C105:E105"/>
    <mergeCell ref="A6:E6"/>
    <mergeCell ref="C98:E98"/>
    <mergeCell ref="C99:E99"/>
    <mergeCell ref="A102:B102"/>
    <mergeCell ref="D102:E102"/>
  </mergeCells>
  <printOptions horizontalCentered="1"/>
  <pageMargins left="0.5" right="0.2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0"/>
  <sheetViews>
    <sheetView workbookViewId="0" topLeftCell="A1">
      <selection activeCell="K281" sqref="K281"/>
    </sheetView>
  </sheetViews>
  <sheetFormatPr defaultColWidth="8.796875" defaultRowHeight="15"/>
  <cols>
    <col min="1" max="1" width="9.3984375" style="10" customWidth="1"/>
    <col min="2" max="2" width="12.5" style="10" customWidth="1"/>
    <col min="3" max="3" width="9" style="10" customWidth="1"/>
    <col min="4" max="4" width="9.8984375" style="10" customWidth="1"/>
    <col min="5" max="5" width="12.3984375" style="10" customWidth="1"/>
    <col min="6" max="6" width="9.5" style="10" customWidth="1"/>
    <col min="7" max="7" width="9.09765625" style="10" customWidth="1"/>
    <col min="8" max="8" width="11.59765625" style="10" customWidth="1"/>
    <col min="9" max="9" width="7.3984375" style="10" customWidth="1"/>
    <col min="10" max="10" width="16.09765625" style="10" customWidth="1"/>
    <col min="11" max="16384" width="9" style="10" customWidth="1"/>
  </cols>
  <sheetData>
    <row r="1" spans="1:9" ht="15.75">
      <c r="A1" s="479" t="s">
        <v>691</v>
      </c>
      <c r="B1" s="479"/>
      <c r="C1" s="479"/>
      <c r="D1" s="479"/>
      <c r="E1" s="479"/>
      <c r="F1" s="354"/>
      <c r="G1" s="354" t="s">
        <v>694</v>
      </c>
      <c r="H1" s="354"/>
      <c r="I1" s="354"/>
    </row>
    <row r="2" spans="1:9" ht="15.75">
      <c r="A2" s="178" t="s">
        <v>695</v>
      </c>
      <c r="B2" s="176"/>
      <c r="C2" s="176"/>
      <c r="D2" s="176"/>
      <c r="E2" s="176"/>
      <c r="F2" s="354"/>
      <c r="G2" s="354" t="s">
        <v>708</v>
      </c>
      <c r="H2" s="354"/>
      <c r="I2" s="354"/>
    </row>
    <row r="3" spans="1:9" ht="15.75">
      <c r="A3" s="178" t="s">
        <v>696</v>
      </c>
      <c r="B3" s="176"/>
      <c r="C3" s="176"/>
      <c r="D3" s="176"/>
      <c r="E3" s="176"/>
      <c r="F3" s="178"/>
      <c r="G3" s="178" t="s">
        <v>693</v>
      </c>
      <c r="H3" s="178"/>
      <c r="I3" s="178"/>
    </row>
    <row r="4" spans="1:9" ht="15.75">
      <c r="A4" s="178"/>
      <c r="B4" s="176"/>
      <c r="C4" s="176"/>
      <c r="D4" s="176"/>
      <c r="E4" s="176"/>
      <c r="F4" s="178"/>
      <c r="G4" s="178"/>
      <c r="H4" s="178"/>
      <c r="I4" s="178"/>
    </row>
    <row r="5" spans="1:9" ht="18.75">
      <c r="A5" s="480" t="s">
        <v>692</v>
      </c>
      <c r="B5" s="480"/>
      <c r="C5" s="480"/>
      <c r="D5" s="480"/>
      <c r="E5" s="480"/>
      <c r="F5" s="480"/>
      <c r="G5" s="480"/>
      <c r="H5" s="480"/>
      <c r="I5" s="480"/>
    </row>
    <row r="6" spans="1:9" ht="18.75">
      <c r="A6" s="480" t="s">
        <v>719</v>
      </c>
      <c r="B6" s="480"/>
      <c r="C6" s="480"/>
      <c r="D6" s="480"/>
      <c r="E6" s="480"/>
      <c r="F6" s="480"/>
      <c r="G6" s="480"/>
      <c r="H6" s="480"/>
      <c r="I6" s="480"/>
    </row>
    <row r="7" spans="1:9" ht="15.75">
      <c r="A7" s="176"/>
      <c r="B7" s="176"/>
      <c r="C7" s="176"/>
      <c r="D7" s="176"/>
      <c r="E7" s="176"/>
      <c r="F7" s="176"/>
      <c r="G7" s="176"/>
      <c r="H7" s="176"/>
      <c r="I7" s="176"/>
    </row>
    <row r="8" spans="1:9" s="12" customFormat="1" ht="16.5">
      <c r="A8" s="177" t="s">
        <v>370</v>
      </c>
      <c r="B8" s="178"/>
      <c r="C8" s="178"/>
      <c r="D8" s="178"/>
      <c r="E8" s="178"/>
      <c r="F8" s="178"/>
      <c r="G8" s="178"/>
      <c r="H8" s="178"/>
      <c r="I8" s="178"/>
    </row>
    <row r="9" spans="1:9" ht="16.5">
      <c r="A9" s="177" t="s">
        <v>660</v>
      </c>
      <c r="B9" s="179"/>
      <c r="C9" s="179"/>
      <c r="D9" s="179"/>
      <c r="E9" s="179"/>
      <c r="F9" s="179"/>
      <c r="G9" s="179"/>
      <c r="H9" s="179"/>
      <c r="I9" s="179"/>
    </row>
    <row r="10" spans="1:9" ht="16.5">
      <c r="A10" s="177"/>
      <c r="B10" s="179"/>
      <c r="C10" s="179"/>
      <c r="D10" s="179"/>
      <c r="E10" s="179"/>
      <c r="F10" s="179"/>
      <c r="G10" s="179"/>
      <c r="H10" s="179"/>
      <c r="I10" s="179"/>
    </row>
    <row r="11" spans="1:9" ht="16.5">
      <c r="A11" s="179" t="s">
        <v>668</v>
      </c>
      <c r="B11" s="179"/>
      <c r="C11" s="179"/>
      <c r="D11" s="179"/>
      <c r="E11" s="179"/>
      <c r="F11" s="179"/>
      <c r="G11" s="179"/>
      <c r="H11" s="179"/>
      <c r="I11" s="179"/>
    </row>
    <row r="12" spans="1:9" ht="16.5">
      <c r="A12" s="179" t="s">
        <v>669</v>
      </c>
      <c r="B12" s="179"/>
      <c r="C12" s="179"/>
      <c r="D12" s="179"/>
      <c r="E12" s="179"/>
      <c r="F12" s="179"/>
      <c r="G12" s="179"/>
      <c r="H12" s="179"/>
      <c r="I12" s="179"/>
    </row>
    <row r="13" spans="1:9" ht="16.5">
      <c r="A13" s="179" t="s">
        <v>667</v>
      </c>
      <c r="B13" s="179"/>
      <c r="C13" s="179"/>
      <c r="D13" s="179"/>
      <c r="E13" s="179"/>
      <c r="F13" s="179"/>
      <c r="G13" s="179"/>
      <c r="H13" s="179"/>
      <c r="I13" s="179"/>
    </row>
    <row r="14" spans="1:9" ht="16.5">
      <c r="A14" s="179"/>
      <c r="B14" s="179"/>
      <c r="C14" s="179"/>
      <c r="D14" s="179"/>
      <c r="E14" s="179"/>
      <c r="F14" s="179"/>
      <c r="G14" s="179"/>
      <c r="H14" s="179"/>
      <c r="I14" s="179"/>
    </row>
    <row r="15" spans="1:9" ht="16.5">
      <c r="A15" s="179" t="s">
        <v>637</v>
      </c>
      <c r="B15" s="179"/>
      <c r="C15" s="179"/>
      <c r="D15" s="179"/>
      <c r="E15" s="179"/>
      <c r="F15" s="179"/>
      <c r="G15" s="179"/>
      <c r="H15" s="179"/>
      <c r="I15" s="179"/>
    </row>
    <row r="16" spans="1:9" ht="16.5">
      <c r="A16" s="179" t="s">
        <v>638</v>
      </c>
      <c r="B16" s="179"/>
      <c r="C16" s="179"/>
      <c r="D16" s="179"/>
      <c r="E16" s="179"/>
      <c r="F16" s="179"/>
      <c r="G16" s="179"/>
      <c r="H16" s="179"/>
      <c r="I16" s="179"/>
    </row>
    <row r="17" spans="1:9" ht="16.5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9" ht="16.5">
      <c r="A18" s="179" t="s">
        <v>639</v>
      </c>
      <c r="B18" s="179"/>
      <c r="C18" s="179"/>
      <c r="D18" s="179"/>
      <c r="E18" s="179"/>
      <c r="F18" s="179"/>
      <c r="G18" s="179"/>
      <c r="H18" s="179"/>
      <c r="I18" s="179"/>
    </row>
    <row r="19" spans="1:9" ht="16.5">
      <c r="A19" s="179"/>
      <c r="B19" s="179"/>
      <c r="C19" s="179"/>
      <c r="D19" s="179"/>
      <c r="E19" s="179"/>
      <c r="F19" s="179"/>
      <c r="G19" s="179"/>
      <c r="H19" s="179"/>
      <c r="I19" s="179"/>
    </row>
    <row r="20" spans="1:9" ht="16.5">
      <c r="A20" s="179" t="s">
        <v>670</v>
      </c>
      <c r="B20" s="179"/>
      <c r="C20" s="179"/>
      <c r="D20" s="179"/>
      <c r="E20" s="179"/>
      <c r="F20" s="179"/>
      <c r="G20" s="179"/>
      <c r="H20" s="179"/>
      <c r="I20" s="179"/>
    </row>
    <row r="21" spans="1:9" ht="16.5">
      <c r="A21" s="179" t="s">
        <v>671</v>
      </c>
      <c r="B21" s="179"/>
      <c r="C21" s="179"/>
      <c r="D21" s="179"/>
      <c r="E21" s="179"/>
      <c r="F21" s="179"/>
      <c r="G21" s="179"/>
      <c r="H21" s="179"/>
      <c r="I21" s="179"/>
    </row>
    <row r="22" spans="1:9" ht="16.5">
      <c r="A22" s="179" t="s">
        <v>672</v>
      </c>
      <c r="B22" s="179"/>
      <c r="C22" s="179"/>
      <c r="D22" s="179"/>
      <c r="E22" s="179"/>
      <c r="F22" s="179"/>
      <c r="G22" s="179"/>
      <c r="H22" s="179"/>
      <c r="I22" s="179"/>
    </row>
    <row r="23" spans="1:9" ht="16.5">
      <c r="A23" s="179"/>
      <c r="B23" s="179"/>
      <c r="C23" s="179"/>
      <c r="D23" s="179"/>
      <c r="E23" s="179"/>
      <c r="F23" s="179"/>
      <c r="G23" s="179"/>
      <c r="H23" s="179"/>
      <c r="I23" s="179"/>
    </row>
    <row r="24" spans="1:9" ht="16.5">
      <c r="A24" s="312" t="s">
        <v>640</v>
      </c>
      <c r="B24" s="312" t="s">
        <v>641</v>
      </c>
      <c r="C24" s="312"/>
      <c r="D24" s="312"/>
      <c r="E24" s="312"/>
      <c r="F24" s="312" t="s">
        <v>642</v>
      </c>
      <c r="G24" s="312"/>
      <c r="H24" s="312" t="s">
        <v>643</v>
      </c>
      <c r="I24" s="177"/>
    </row>
    <row r="25" spans="1:9" ht="16.5">
      <c r="A25" s="306" t="s">
        <v>626</v>
      </c>
      <c r="B25" s="179" t="s">
        <v>644</v>
      </c>
      <c r="C25" s="179"/>
      <c r="D25" s="179"/>
      <c r="E25" s="179"/>
      <c r="F25" s="307">
        <v>0.51</v>
      </c>
      <c r="G25" s="307"/>
      <c r="H25" s="308">
        <v>7653200</v>
      </c>
      <c r="I25" s="308"/>
    </row>
    <row r="26" spans="1:9" ht="16.5">
      <c r="A26" s="306" t="s">
        <v>627</v>
      </c>
      <c r="B26" s="179" t="s">
        <v>645</v>
      </c>
      <c r="C26" s="179"/>
      <c r="D26" s="179"/>
      <c r="E26" s="179"/>
      <c r="F26" s="307">
        <v>0.49</v>
      </c>
      <c r="G26" s="307"/>
      <c r="H26" s="308">
        <v>7346800</v>
      </c>
      <c r="I26" s="308"/>
    </row>
    <row r="27" spans="1:9" ht="16.5">
      <c r="A27" s="306"/>
      <c r="B27" s="179"/>
      <c r="C27" s="179"/>
      <c r="D27" s="179"/>
      <c r="E27" s="179"/>
      <c r="F27" s="179"/>
      <c r="G27" s="307"/>
      <c r="H27" s="179"/>
      <c r="I27" s="308"/>
    </row>
    <row r="28" spans="1:9" ht="16.5">
      <c r="A28" s="177" t="s">
        <v>647</v>
      </c>
      <c r="B28" s="179"/>
      <c r="C28" s="179"/>
      <c r="D28" s="179"/>
      <c r="E28" s="179"/>
      <c r="F28" s="179"/>
      <c r="G28" s="179"/>
      <c r="H28" s="179"/>
      <c r="I28" s="179"/>
    </row>
    <row r="29" spans="1:9" ht="16.5">
      <c r="A29" s="177"/>
      <c r="B29" s="179"/>
      <c r="C29" s="179"/>
      <c r="D29" s="179"/>
      <c r="E29" s="179"/>
      <c r="F29" s="179"/>
      <c r="G29" s="179"/>
      <c r="H29" s="179"/>
      <c r="I29" s="179"/>
    </row>
    <row r="30" spans="1:9" ht="16.5">
      <c r="A30" s="179" t="s">
        <v>646</v>
      </c>
      <c r="B30" s="179"/>
      <c r="C30" s="179"/>
      <c r="D30" s="179"/>
      <c r="E30" s="179"/>
      <c r="F30" s="179"/>
      <c r="G30" s="179"/>
      <c r="H30" s="179"/>
      <c r="I30" s="179"/>
    </row>
    <row r="31" spans="1:9" ht="16.5">
      <c r="A31" s="179" t="s">
        <v>648</v>
      </c>
      <c r="B31" s="179"/>
      <c r="C31" s="179"/>
      <c r="D31" s="179"/>
      <c r="E31" s="179"/>
      <c r="F31" s="179"/>
      <c r="G31" s="179"/>
      <c r="H31" s="179"/>
      <c r="I31" s="179"/>
    </row>
    <row r="32" spans="1:9" ht="16.5">
      <c r="A32" s="179" t="s">
        <v>679</v>
      </c>
      <c r="B32" s="179"/>
      <c r="C32" s="179"/>
      <c r="D32" s="179"/>
      <c r="E32" s="179"/>
      <c r="F32" s="179"/>
      <c r="G32" s="179"/>
      <c r="H32" s="179"/>
      <c r="I32" s="179"/>
    </row>
    <row r="33" spans="1:9" ht="16.5">
      <c r="A33" s="179" t="s">
        <v>649</v>
      </c>
      <c r="B33" s="179"/>
      <c r="C33" s="179"/>
      <c r="D33" s="179"/>
      <c r="E33" s="179"/>
      <c r="F33" s="179"/>
      <c r="G33" s="179"/>
      <c r="H33" s="179"/>
      <c r="I33" s="179"/>
    </row>
    <row r="34" spans="1:9" ht="16.5">
      <c r="A34" s="179"/>
      <c r="B34" s="179"/>
      <c r="C34" s="179"/>
      <c r="D34" s="179"/>
      <c r="E34" s="179"/>
      <c r="F34" s="179"/>
      <c r="G34" s="179"/>
      <c r="H34" s="179"/>
      <c r="I34" s="179"/>
    </row>
    <row r="35" spans="1:9" ht="16.5">
      <c r="A35" s="177" t="s">
        <v>650</v>
      </c>
      <c r="B35" s="179"/>
      <c r="C35" s="179"/>
      <c r="D35" s="179"/>
      <c r="E35" s="179"/>
      <c r="F35" s="179"/>
      <c r="G35" s="179"/>
      <c r="H35" s="179"/>
      <c r="I35" s="179"/>
    </row>
    <row r="36" spans="1:9" ht="16.5">
      <c r="A36" s="177"/>
      <c r="B36" s="179"/>
      <c r="C36" s="179"/>
      <c r="D36" s="179"/>
      <c r="E36" s="179"/>
      <c r="F36" s="179"/>
      <c r="G36" s="179"/>
      <c r="H36" s="179"/>
      <c r="I36" s="179"/>
    </row>
    <row r="37" spans="1:9" ht="16.5">
      <c r="A37" s="179" t="s">
        <v>651</v>
      </c>
      <c r="B37" s="179"/>
      <c r="C37" s="179"/>
      <c r="D37" s="179"/>
      <c r="E37" s="179"/>
      <c r="F37" s="179"/>
      <c r="G37" s="179"/>
      <c r="H37" s="179"/>
      <c r="I37" s="179"/>
    </row>
    <row r="38" spans="1:9" ht="16.5">
      <c r="A38" s="179" t="s">
        <v>653</v>
      </c>
      <c r="B38" s="179"/>
      <c r="C38" s="179"/>
      <c r="D38" s="179"/>
      <c r="E38" s="179"/>
      <c r="F38" s="179"/>
      <c r="G38" s="179"/>
      <c r="H38" s="179"/>
      <c r="I38" s="179"/>
    </row>
    <row r="39" spans="1:9" ht="16.5">
      <c r="A39" s="179"/>
      <c r="B39" s="179"/>
      <c r="C39" s="179"/>
      <c r="D39" s="179"/>
      <c r="E39" s="179"/>
      <c r="F39" s="179"/>
      <c r="G39" s="179"/>
      <c r="H39" s="179"/>
      <c r="I39" s="179"/>
    </row>
    <row r="40" spans="1:9" ht="16.5">
      <c r="A40" s="177" t="s">
        <v>654</v>
      </c>
      <c r="B40" s="179"/>
      <c r="C40" s="179"/>
      <c r="D40" s="179"/>
      <c r="E40" s="179"/>
      <c r="F40" s="179"/>
      <c r="G40" s="179"/>
      <c r="H40" s="179"/>
      <c r="I40" s="179"/>
    </row>
    <row r="41" spans="1:9" ht="16.5">
      <c r="A41" s="179" t="s">
        <v>652</v>
      </c>
      <c r="B41" s="179"/>
      <c r="C41" s="179"/>
      <c r="D41" s="179"/>
      <c r="E41" s="179"/>
      <c r="F41" s="179"/>
      <c r="G41" s="179"/>
      <c r="H41" s="179"/>
      <c r="I41" s="179"/>
    </row>
    <row r="42" spans="1:9" ht="16.5">
      <c r="A42" s="179" t="s">
        <v>655</v>
      </c>
      <c r="B42" s="179"/>
      <c r="C42" s="179"/>
      <c r="D42" s="179"/>
      <c r="E42" s="179"/>
      <c r="F42" s="179"/>
      <c r="G42" s="179"/>
      <c r="H42" s="179"/>
      <c r="I42" s="179"/>
    </row>
    <row r="43" spans="1:9" ht="16.5">
      <c r="A43" s="179" t="s">
        <v>726</v>
      </c>
      <c r="B43" s="179"/>
      <c r="C43" s="179"/>
      <c r="D43" s="179"/>
      <c r="E43" s="179"/>
      <c r="F43" s="179"/>
      <c r="G43" s="179"/>
      <c r="H43" s="179"/>
      <c r="I43" s="179"/>
    </row>
    <row r="44" spans="1:9" ht="16.5">
      <c r="A44" s="179" t="s">
        <v>656</v>
      </c>
      <c r="B44" s="179"/>
      <c r="C44" s="179"/>
      <c r="D44" s="179"/>
      <c r="E44" s="179"/>
      <c r="F44" s="179"/>
      <c r="G44" s="179"/>
      <c r="H44" s="179"/>
      <c r="I44" s="179"/>
    </row>
    <row r="45" spans="1:9" ht="16.5">
      <c r="A45" s="179" t="s">
        <v>657</v>
      </c>
      <c r="B45" s="179"/>
      <c r="C45" s="179"/>
      <c r="D45" s="179"/>
      <c r="E45" s="179"/>
      <c r="F45" s="179"/>
      <c r="G45" s="179"/>
      <c r="H45" s="179"/>
      <c r="I45" s="179"/>
    </row>
    <row r="46" spans="1:9" ht="16.5">
      <c r="A46" s="179" t="s">
        <v>658</v>
      </c>
      <c r="B46" s="179"/>
      <c r="C46" s="179"/>
      <c r="D46" s="179"/>
      <c r="E46" s="179"/>
      <c r="F46" s="179"/>
      <c r="G46" s="179"/>
      <c r="H46" s="179"/>
      <c r="I46" s="179"/>
    </row>
    <row r="47" spans="1:9" ht="16.5">
      <c r="A47" s="179" t="s">
        <v>659</v>
      </c>
      <c r="B47" s="179"/>
      <c r="C47" s="179"/>
      <c r="D47" s="179"/>
      <c r="E47" s="179"/>
      <c r="F47" s="179"/>
      <c r="G47" s="179"/>
      <c r="H47" s="179"/>
      <c r="I47" s="179"/>
    </row>
    <row r="48" spans="1:9" ht="16.5">
      <c r="A48" s="179"/>
      <c r="B48" s="179"/>
      <c r="C48" s="179"/>
      <c r="D48" s="179"/>
      <c r="E48" s="179"/>
      <c r="F48" s="179"/>
      <c r="G48" s="179"/>
      <c r="H48" s="179"/>
      <c r="I48" s="179"/>
    </row>
    <row r="49" spans="1:9" ht="16.5">
      <c r="A49" s="417" t="s">
        <v>371</v>
      </c>
      <c r="B49" s="417"/>
      <c r="C49" s="417"/>
      <c r="D49" s="417"/>
      <c r="E49" s="417"/>
      <c r="F49" s="417"/>
      <c r="G49" s="417"/>
      <c r="H49" s="417"/>
      <c r="I49" s="417"/>
    </row>
    <row r="50" spans="1:9" ht="16.5">
      <c r="A50" s="179" t="s">
        <v>372</v>
      </c>
      <c r="B50" s="179"/>
      <c r="C50" s="179"/>
      <c r="D50" s="179"/>
      <c r="E50" s="179"/>
      <c r="F50" s="179"/>
      <c r="G50" s="179"/>
      <c r="H50" s="179"/>
      <c r="I50" s="179"/>
    </row>
    <row r="51" spans="1:9" s="269" customFormat="1" ht="16.5">
      <c r="A51" s="417" t="s">
        <v>373</v>
      </c>
      <c r="B51" s="417"/>
      <c r="C51" s="417"/>
      <c r="D51" s="417"/>
      <c r="E51" s="417"/>
      <c r="F51" s="417"/>
      <c r="G51" s="417"/>
      <c r="H51" s="417"/>
      <c r="I51" s="417"/>
    </row>
    <row r="52" spans="1:9" ht="16.5">
      <c r="A52" s="179" t="s">
        <v>374</v>
      </c>
      <c r="B52" s="179"/>
      <c r="C52" s="179"/>
      <c r="D52" s="179"/>
      <c r="E52" s="179"/>
      <c r="F52" s="179"/>
      <c r="G52" s="179"/>
      <c r="H52" s="179"/>
      <c r="I52" s="179"/>
    </row>
    <row r="53" spans="1:9" ht="16.5">
      <c r="A53" s="179"/>
      <c r="B53" s="179"/>
      <c r="C53" s="179"/>
      <c r="D53" s="179"/>
      <c r="E53" s="179"/>
      <c r="F53" s="179"/>
      <c r="G53" s="179"/>
      <c r="H53" s="179"/>
      <c r="I53" s="179"/>
    </row>
    <row r="54" spans="1:9" s="12" customFormat="1" ht="16.5">
      <c r="A54" s="423" t="s">
        <v>375</v>
      </c>
      <c r="B54" s="423"/>
      <c r="C54" s="423"/>
      <c r="D54" s="423"/>
      <c r="E54" s="423"/>
      <c r="F54" s="423"/>
      <c r="G54" s="178"/>
      <c r="H54" s="178"/>
      <c r="I54" s="178"/>
    </row>
    <row r="55" spans="1:9" ht="16.5">
      <c r="A55" s="417" t="s">
        <v>376</v>
      </c>
      <c r="B55" s="417"/>
      <c r="C55" s="417"/>
      <c r="D55" s="417"/>
      <c r="E55" s="417"/>
      <c r="F55" s="417"/>
      <c r="G55" s="417"/>
      <c r="H55" s="417"/>
      <c r="I55" s="176"/>
    </row>
    <row r="56" spans="1:9" ht="16.5">
      <c r="A56" s="417" t="s">
        <v>377</v>
      </c>
      <c r="B56" s="417"/>
      <c r="C56" s="417"/>
      <c r="D56" s="417"/>
      <c r="E56" s="417"/>
      <c r="F56" s="417"/>
      <c r="G56" s="179"/>
      <c r="H56" s="176"/>
      <c r="I56" s="176"/>
    </row>
    <row r="57" spans="1:9" ht="15.75">
      <c r="A57" s="176"/>
      <c r="B57" s="176"/>
      <c r="C57" s="176"/>
      <c r="D57" s="176"/>
      <c r="E57" s="176"/>
      <c r="F57" s="176"/>
      <c r="G57" s="176"/>
      <c r="H57" s="176"/>
      <c r="I57" s="176"/>
    </row>
    <row r="58" spans="1:9" s="12" customFormat="1" ht="16.5">
      <c r="A58" s="423" t="s">
        <v>378</v>
      </c>
      <c r="B58" s="423"/>
      <c r="C58" s="423"/>
      <c r="D58" s="423"/>
      <c r="E58" s="178"/>
      <c r="F58" s="178"/>
      <c r="G58" s="178"/>
      <c r="H58" s="178"/>
      <c r="I58" s="178"/>
    </row>
    <row r="59" spans="1:9" s="12" customFormat="1" ht="16.5">
      <c r="A59" s="297"/>
      <c r="B59" s="297"/>
      <c r="C59" s="297"/>
      <c r="D59" s="297"/>
      <c r="E59" s="178"/>
      <c r="F59" s="178"/>
      <c r="G59" s="178"/>
      <c r="H59" s="178"/>
      <c r="I59" s="178"/>
    </row>
    <row r="60" spans="1:9" ht="16.5">
      <c r="A60" s="417" t="s">
        <v>379</v>
      </c>
      <c r="B60" s="417"/>
      <c r="C60" s="417"/>
      <c r="D60" s="417"/>
      <c r="E60" s="417"/>
      <c r="F60" s="417"/>
      <c r="G60" s="179"/>
      <c r="H60" s="179"/>
      <c r="I60" s="179"/>
    </row>
    <row r="61" spans="1:9" ht="16.5">
      <c r="A61" s="269" t="s">
        <v>380</v>
      </c>
      <c r="B61" s="269"/>
      <c r="C61" s="269"/>
      <c r="D61" s="269"/>
      <c r="E61" s="269"/>
      <c r="F61" s="179"/>
      <c r="G61" s="179"/>
      <c r="H61" s="179"/>
      <c r="I61" s="179"/>
    </row>
    <row r="62" spans="1:9" s="12" customFormat="1" ht="16.5">
      <c r="A62" s="417" t="s">
        <v>438</v>
      </c>
      <c r="B62" s="417"/>
      <c r="C62" s="417"/>
      <c r="D62" s="417"/>
      <c r="E62" s="417"/>
      <c r="F62" s="417"/>
      <c r="G62" s="417"/>
      <c r="H62" s="417"/>
      <c r="I62" s="177"/>
    </row>
    <row r="63" spans="1:9" ht="16.5">
      <c r="A63" s="179" t="s">
        <v>381</v>
      </c>
      <c r="B63" s="179"/>
      <c r="C63" s="179"/>
      <c r="D63" s="179"/>
      <c r="E63" s="179"/>
      <c r="F63" s="179"/>
      <c r="G63" s="179"/>
      <c r="H63" s="179"/>
      <c r="I63" s="179"/>
    </row>
    <row r="64" spans="1:9" ht="16.5">
      <c r="A64" s="179"/>
      <c r="B64" s="179"/>
      <c r="C64" s="179"/>
      <c r="D64" s="179"/>
      <c r="E64" s="179"/>
      <c r="F64" s="179"/>
      <c r="G64" s="179"/>
      <c r="H64" s="179"/>
      <c r="I64" s="179"/>
    </row>
    <row r="65" spans="1:9" s="12" customFormat="1" ht="16.5">
      <c r="A65" s="423" t="s">
        <v>439</v>
      </c>
      <c r="B65" s="423"/>
      <c r="C65" s="423"/>
      <c r="D65" s="423"/>
      <c r="E65" s="423"/>
      <c r="F65" s="423"/>
      <c r="G65" s="423"/>
      <c r="H65" s="177"/>
      <c r="I65" s="177"/>
    </row>
    <row r="66" spans="1:9" s="12" customFormat="1" ht="16.5">
      <c r="A66" s="297"/>
      <c r="B66" s="297"/>
      <c r="C66" s="297"/>
      <c r="D66" s="297"/>
      <c r="E66" s="297"/>
      <c r="F66" s="297"/>
      <c r="G66" s="297"/>
      <c r="H66" s="177"/>
      <c r="I66" s="177"/>
    </row>
    <row r="67" spans="1:9" s="14" customFormat="1" ht="16.5">
      <c r="A67" s="417" t="s">
        <v>382</v>
      </c>
      <c r="B67" s="417"/>
      <c r="C67" s="417"/>
      <c r="D67" s="417"/>
      <c r="E67" s="417"/>
      <c r="F67" s="417"/>
      <c r="G67" s="417"/>
      <c r="H67" s="417"/>
      <c r="I67" s="417"/>
    </row>
    <row r="68" spans="1:9" ht="16.5">
      <c r="A68" s="417" t="s">
        <v>384</v>
      </c>
      <c r="B68" s="417"/>
      <c r="C68" s="417"/>
      <c r="D68" s="417"/>
      <c r="E68" s="417"/>
      <c r="F68" s="417"/>
      <c r="G68" s="417"/>
      <c r="H68" s="417"/>
      <c r="I68" s="417"/>
    </row>
    <row r="69" spans="1:10" ht="16.5">
      <c r="A69" s="269" t="s">
        <v>385</v>
      </c>
      <c r="B69" s="269"/>
      <c r="C69" s="269"/>
      <c r="D69" s="269"/>
      <c r="E69" s="269"/>
      <c r="F69" s="269"/>
      <c r="G69" s="269"/>
      <c r="H69" s="269"/>
      <c r="I69" s="269"/>
      <c r="J69" s="269"/>
    </row>
    <row r="70" spans="1:9" ht="16.5">
      <c r="A70" s="179" t="s">
        <v>383</v>
      </c>
      <c r="B70" s="179"/>
      <c r="C70" s="179"/>
      <c r="D70" s="179"/>
      <c r="E70" s="179"/>
      <c r="F70" s="179"/>
      <c r="G70" s="179"/>
      <c r="H70" s="179"/>
      <c r="I70" s="179"/>
    </row>
    <row r="71" spans="1:9" ht="16.5">
      <c r="A71" s="179"/>
      <c r="B71" s="179"/>
      <c r="C71" s="179"/>
      <c r="D71" s="179"/>
      <c r="E71" s="179"/>
      <c r="F71" s="179"/>
      <c r="G71" s="179"/>
      <c r="H71" s="179"/>
      <c r="I71" s="179"/>
    </row>
    <row r="72" spans="1:9" s="14" customFormat="1" ht="16.5">
      <c r="A72" s="417" t="s">
        <v>386</v>
      </c>
      <c r="B72" s="417"/>
      <c r="C72" s="417"/>
      <c r="D72" s="417"/>
      <c r="E72" s="417"/>
      <c r="F72" s="417"/>
      <c r="G72" s="417"/>
      <c r="H72" s="417"/>
      <c r="I72" s="417"/>
    </row>
    <row r="73" spans="1:9" s="14" customFormat="1" ht="16.5">
      <c r="A73" s="417" t="s">
        <v>387</v>
      </c>
      <c r="B73" s="417"/>
      <c r="C73" s="417"/>
      <c r="D73" s="417"/>
      <c r="E73" s="417"/>
      <c r="F73" s="417"/>
      <c r="G73" s="417"/>
      <c r="H73" s="417"/>
      <c r="I73" s="180"/>
    </row>
    <row r="74" spans="1:9" s="14" customFormat="1" ht="16.5">
      <c r="A74" s="417" t="s">
        <v>388</v>
      </c>
      <c r="B74" s="417"/>
      <c r="C74" s="417"/>
      <c r="D74" s="417"/>
      <c r="E74" s="417"/>
      <c r="F74" s="417"/>
      <c r="G74" s="417"/>
      <c r="H74" s="417"/>
      <c r="I74" s="417"/>
    </row>
    <row r="75" spans="1:9" s="14" customFormat="1" ht="16.5">
      <c r="A75" s="417" t="s">
        <v>389</v>
      </c>
      <c r="B75" s="417"/>
      <c r="C75" s="417"/>
      <c r="D75" s="417"/>
      <c r="E75" s="417"/>
      <c r="F75" s="417"/>
      <c r="G75" s="417"/>
      <c r="H75" s="417"/>
      <c r="I75" s="417"/>
    </row>
    <row r="76" spans="1:9" s="14" customFormat="1" ht="16.5">
      <c r="A76" s="417" t="s">
        <v>390</v>
      </c>
      <c r="B76" s="417"/>
      <c r="C76" s="417"/>
      <c r="D76" s="417"/>
      <c r="E76" s="417"/>
      <c r="F76" s="417"/>
      <c r="G76" s="417"/>
      <c r="H76" s="417"/>
      <c r="I76" s="417"/>
    </row>
    <row r="77" spans="1:9" s="14" customFormat="1" ht="16.5">
      <c r="A77" s="179"/>
      <c r="B77" s="180"/>
      <c r="C77" s="180"/>
      <c r="D77" s="180"/>
      <c r="E77" s="180"/>
      <c r="F77" s="180"/>
      <c r="G77" s="180"/>
      <c r="H77" s="180"/>
      <c r="I77" s="180"/>
    </row>
    <row r="78" spans="1:9" s="14" customFormat="1" ht="16.5">
      <c r="A78" s="417" t="s">
        <v>391</v>
      </c>
      <c r="B78" s="417"/>
      <c r="C78" s="417"/>
      <c r="D78" s="417"/>
      <c r="E78" s="417"/>
      <c r="F78" s="417"/>
      <c r="G78" s="417"/>
      <c r="H78" s="417"/>
      <c r="I78" s="417"/>
    </row>
    <row r="79" spans="1:9" ht="16.5">
      <c r="A79" s="417" t="s">
        <v>392</v>
      </c>
      <c r="B79" s="417"/>
      <c r="C79" s="417"/>
      <c r="D79" s="179"/>
      <c r="E79" s="179"/>
      <c r="F79" s="179"/>
      <c r="G79" s="179"/>
      <c r="H79" s="179"/>
      <c r="I79" s="179"/>
    </row>
    <row r="80" spans="1:9" ht="16.5">
      <c r="A80" s="417" t="s">
        <v>393</v>
      </c>
      <c r="B80" s="417"/>
      <c r="C80" s="417"/>
      <c r="D80" s="417"/>
      <c r="E80" s="179"/>
      <c r="F80" s="179"/>
      <c r="G80" s="179"/>
      <c r="H80" s="179"/>
      <c r="I80" s="179"/>
    </row>
    <row r="81" spans="1:9" ht="16.5">
      <c r="A81" s="179"/>
      <c r="B81" s="179"/>
      <c r="C81" s="179"/>
      <c r="D81" s="179"/>
      <c r="E81" s="179"/>
      <c r="F81" s="179"/>
      <c r="G81" s="179"/>
      <c r="H81" s="179"/>
      <c r="I81" s="179"/>
    </row>
    <row r="82" spans="1:9" ht="16.5">
      <c r="A82" s="179" t="s">
        <v>394</v>
      </c>
      <c r="B82" s="179"/>
      <c r="C82" s="179"/>
      <c r="D82" s="179"/>
      <c r="E82" s="179"/>
      <c r="F82" s="179"/>
      <c r="G82" s="179"/>
      <c r="H82" s="179"/>
      <c r="I82" s="179"/>
    </row>
    <row r="83" spans="1:9" ht="16.5">
      <c r="A83" s="417" t="s">
        <v>395</v>
      </c>
      <c r="B83" s="417"/>
      <c r="C83" s="417"/>
      <c r="D83" s="417"/>
      <c r="E83" s="417"/>
      <c r="F83" s="417"/>
      <c r="G83" s="417"/>
      <c r="H83" s="417"/>
      <c r="I83" s="417"/>
    </row>
    <row r="84" spans="1:9" ht="16.5">
      <c r="A84" s="417" t="s">
        <v>396</v>
      </c>
      <c r="B84" s="417"/>
      <c r="C84" s="417"/>
      <c r="D84" s="417"/>
      <c r="E84" s="417"/>
      <c r="F84" s="417"/>
      <c r="G84" s="417"/>
      <c r="H84" s="417"/>
      <c r="I84" s="179"/>
    </row>
    <row r="85" spans="1:9" ht="16.5">
      <c r="A85" s="179"/>
      <c r="B85" s="179"/>
      <c r="C85" s="179"/>
      <c r="D85" s="179"/>
      <c r="E85" s="179"/>
      <c r="F85" s="179"/>
      <c r="G85" s="179"/>
      <c r="H85" s="179"/>
      <c r="I85" s="179"/>
    </row>
    <row r="86" spans="1:9" s="14" customFormat="1" ht="16.5">
      <c r="A86" s="179" t="s">
        <v>397</v>
      </c>
      <c r="B86" s="180"/>
      <c r="C86" s="180"/>
      <c r="D86" s="180"/>
      <c r="E86" s="180"/>
      <c r="F86" s="180"/>
      <c r="G86" s="180"/>
      <c r="H86" s="180"/>
      <c r="I86" s="180"/>
    </row>
    <row r="87" spans="1:9" ht="16.5">
      <c r="A87" s="179" t="s">
        <v>398</v>
      </c>
      <c r="B87" s="179"/>
      <c r="C87" s="179"/>
      <c r="D87" s="179"/>
      <c r="E87" s="179"/>
      <c r="F87" s="179"/>
      <c r="G87" s="179"/>
      <c r="H87" s="179"/>
      <c r="I87" s="179"/>
    </row>
    <row r="88" spans="1:9" ht="16.5">
      <c r="A88" s="179" t="s">
        <v>399</v>
      </c>
      <c r="B88" s="179"/>
      <c r="C88" s="179"/>
      <c r="D88" s="179"/>
      <c r="E88" s="179"/>
      <c r="F88" s="179"/>
      <c r="G88" s="179"/>
      <c r="H88" s="179"/>
      <c r="I88" s="179"/>
    </row>
    <row r="89" spans="1:9" ht="16.5">
      <c r="A89" s="179"/>
      <c r="B89" s="179"/>
      <c r="C89" s="179"/>
      <c r="D89" s="179"/>
      <c r="E89" s="179"/>
      <c r="F89" s="179"/>
      <c r="G89" s="179"/>
      <c r="H89" s="179"/>
      <c r="I89" s="179"/>
    </row>
    <row r="90" spans="1:9" s="14" customFormat="1" ht="16.5">
      <c r="A90" s="179" t="s">
        <v>401</v>
      </c>
      <c r="B90" s="180"/>
      <c r="C90" s="180"/>
      <c r="D90" s="180"/>
      <c r="E90" s="180"/>
      <c r="F90" s="180"/>
      <c r="G90" s="179"/>
      <c r="H90" s="180"/>
      <c r="I90" s="180"/>
    </row>
    <row r="91" spans="1:9" s="14" customFormat="1" ht="16.5">
      <c r="A91" s="493" t="s">
        <v>402</v>
      </c>
      <c r="B91" s="493"/>
      <c r="C91" s="493"/>
      <c r="D91" s="493"/>
      <c r="E91" s="493"/>
      <c r="F91" s="180"/>
      <c r="G91" s="180"/>
      <c r="H91" s="180"/>
      <c r="I91" s="180"/>
    </row>
    <row r="92" spans="1:9" s="14" customFormat="1" ht="16.5">
      <c r="A92" s="179" t="s">
        <v>403</v>
      </c>
      <c r="B92" s="180"/>
      <c r="C92" s="180"/>
      <c r="D92" s="180"/>
      <c r="E92" s="180"/>
      <c r="F92" s="180"/>
      <c r="G92" s="180"/>
      <c r="H92" s="180"/>
      <c r="I92" s="180"/>
    </row>
    <row r="93" spans="1:9" s="14" customFormat="1" ht="16.5">
      <c r="A93" s="179"/>
      <c r="B93" s="180"/>
      <c r="C93" s="180"/>
      <c r="D93" s="180"/>
      <c r="E93" s="179"/>
      <c r="F93" s="180"/>
      <c r="G93" s="180"/>
      <c r="H93" s="180"/>
      <c r="I93" s="180"/>
    </row>
    <row r="94" spans="1:9" s="14" customFormat="1" ht="16.5">
      <c r="A94" s="417" t="s">
        <v>404</v>
      </c>
      <c r="B94" s="417"/>
      <c r="C94" s="417"/>
      <c r="D94" s="417"/>
      <c r="E94" s="417"/>
      <c r="F94" s="417"/>
      <c r="G94" s="180"/>
      <c r="H94" s="180"/>
      <c r="I94" s="180"/>
    </row>
    <row r="95" spans="1:9" s="13" customFormat="1" ht="16.5">
      <c r="A95" s="417" t="s">
        <v>405</v>
      </c>
      <c r="B95" s="417"/>
      <c r="C95" s="417"/>
      <c r="D95" s="417"/>
      <c r="E95" s="417"/>
      <c r="F95" s="417"/>
      <c r="G95" s="417"/>
      <c r="H95" s="179"/>
      <c r="I95" s="179"/>
    </row>
    <row r="96" spans="1:9" s="13" customFormat="1" ht="16.5">
      <c r="A96" s="417" t="s">
        <v>406</v>
      </c>
      <c r="B96" s="417"/>
      <c r="C96" s="417"/>
      <c r="D96" s="417"/>
      <c r="E96" s="417"/>
      <c r="F96" s="417"/>
      <c r="G96" s="179"/>
      <c r="H96" s="179"/>
      <c r="I96" s="179"/>
    </row>
    <row r="97" spans="1:9" s="14" customFormat="1" ht="16.5">
      <c r="A97" s="179"/>
      <c r="B97" s="180"/>
      <c r="C97" s="180"/>
      <c r="D97" s="180"/>
      <c r="E97" s="180"/>
      <c r="F97" s="180"/>
      <c r="G97" s="180"/>
      <c r="H97" s="180"/>
      <c r="I97" s="180"/>
    </row>
    <row r="98" spans="1:9" ht="16.5">
      <c r="A98" s="417" t="s">
        <v>407</v>
      </c>
      <c r="B98" s="417"/>
      <c r="C98" s="417"/>
      <c r="D98" s="417"/>
      <c r="E98" s="417"/>
      <c r="F98" s="417"/>
      <c r="G98" s="417"/>
      <c r="H98" s="179"/>
      <c r="I98" s="179"/>
    </row>
    <row r="99" spans="1:9" ht="16.5">
      <c r="A99" s="292"/>
      <c r="B99" s="292"/>
      <c r="C99" s="292"/>
      <c r="D99" s="292"/>
      <c r="E99" s="292"/>
      <c r="F99" s="292"/>
      <c r="G99" s="292"/>
      <c r="H99" s="179"/>
      <c r="I99" s="179"/>
    </row>
    <row r="100" spans="1:9" ht="16.5">
      <c r="A100" s="179" t="s">
        <v>408</v>
      </c>
      <c r="B100" s="179"/>
      <c r="C100" s="179"/>
      <c r="D100" s="179"/>
      <c r="E100" s="179"/>
      <c r="F100" s="179"/>
      <c r="G100" s="179"/>
      <c r="H100" s="179"/>
      <c r="I100" s="179"/>
    </row>
    <row r="101" spans="1:9" ht="16.5">
      <c r="A101" s="417" t="s">
        <v>409</v>
      </c>
      <c r="B101" s="417"/>
      <c r="C101" s="417"/>
      <c r="D101" s="417"/>
      <c r="E101" s="417"/>
      <c r="F101" s="417"/>
      <c r="G101" s="417"/>
      <c r="H101" s="417"/>
      <c r="I101" s="417"/>
    </row>
    <row r="102" spans="1:9" ht="16.5">
      <c r="A102" s="417" t="s">
        <v>410</v>
      </c>
      <c r="B102" s="417"/>
      <c r="C102" s="417"/>
      <c r="D102" s="417"/>
      <c r="E102" s="417"/>
      <c r="F102" s="179"/>
      <c r="G102" s="179"/>
      <c r="H102" s="179"/>
      <c r="I102" s="179"/>
    </row>
    <row r="103" spans="1:9" ht="16.5">
      <c r="A103" s="417" t="s">
        <v>411</v>
      </c>
      <c r="B103" s="417"/>
      <c r="C103" s="417"/>
      <c r="D103" s="179"/>
      <c r="E103" s="179"/>
      <c r="F103" s="179"/>
      <c r="G103" s="179"/>
      <c r="H103" s="179"/>
      <c r="I103" s="179"/>
    </row>
    <row r="104" spans="1:9" ht="16.5">
      <c r="A104" s="417" t="s">
        <v>412</v>
      </c>
      <c r="B104" s="417"/>
      <c r="C104" s="417"/>
      <c r="D104" s="417"/>
      <c r="E104" s="179"/>
      <c r="F104" s="180"/>
      <c r="G104" s="179"/>
      <c r="H104" s="179"/>
      <c r="I104" s="179"/>
    </row>
    <row r="105" spans="1:9" ht="16.5">
      <c r="A105" s="417" t="s">
        <v>413</v>
      </c>
      <c r="B105" s="417"/>
      <c r="C105" s="417"/>
      <c r="D105" s="417"/>
      <c r="E105" s="417"/>
      <c r="F105" s="417"/>
      <c r="G105" s="417"/>
      <c r="H105" s="417"/>
      <c r="I105" s="179"/>
    </row>
    <row r="106" spans="1:9" ht="16.5">
      <c r="A106" s="417" t="s">
        <v>414</v>
      </c>
      <c r="B106" s="417"/>
      <c r="C106" s="417"/>
      <c r="D106" s="417"/>
      <c r="E106" s="417"/>
      <c r="F106" s="417"/>
      <c r="G106" s="417"/>
      <c r="H106" s="179"/>
      <c r="I106" s="179"/>
    </row>
    <row r="107" spans="1:9" ht="16.5">
      <c r="A107" s="179"/>
      <c r="B107" s="179"/>
      <c r="C107" s="179"/>
      <c r="D107" s="179"/>
      <c r="E107" s="179"/>
      <c r="F107" s="179"/>
      <c r="G107" s="179"/>
      <c r="H107" s="179"/>
      <c r="I107" s="179"/>
    </row>
    <row r="108" spans="1:9" ht="16.5">
      <c r="A108" s="179" t="s">
        <v>415</v>
      </c>
      <c r="B108" s="179"/>
      <c r="C108" s="179"/>
      <c r="D108" s="179"/>
      <c r="E108" s="179"/>
      <c r="F108" s="179"/>
      <c r="G108" s="179"/>
      <c r="H108" s="179"/>
      <c r="I108" s="179"/>
    </row>
    <row r="109" spans="1:9" ht="16.5">
      <c r="A109" s="179"/>
      <c r="B109" s="179"/>
      <c r="C109" s="179"/>
      <c r="D109" s="179"/>
      <c r="E109" s="179"/>
      <c r="F109" s="179"/>
      <c r="G109" s="179"/>
      <c r="H109" s="179"/>
      <c r="I109" s="179"/>
    </row>
    <row r="110" spans="1:9" ht="16.5">
      <c r="A110" s="417" t="s">
        <v>416</v>
      </c>
      <c r="B110" s="417"/>
      <c r="C110" s="417"/>
      <c r="D110" s="417"/>
      <c r="E110" s="417"/>
      <c r="F110" s="179"/>
      <c r="G110" s="179"/>
      <c r="H110" s="179"/>
      <c r="I110" s="179"/>
    </row>
    <row r="111" spans="1:9" ht="16.5">
      <c r="A111" s="292"/>
      <c r="B111" s="292"/>
      <c r="C111" s="292"/>
      <c r="D111" s="292"/>
      <c r="E111" s="292"/>
      <c r="F111" s="179"/>
      <c r="G111" s="179"/>
      <c r="H111" s="179"/>
      <c r="I111" s="179"/>
    </row>
    <row r="112" spans="1:9" ht="16.5">
      <c r="A112" s="417" t="s">
        <v>417</v>
      </c>
      <c r="B112" s="417"/>
      <c r="C112" s="417"/>
      <c r="D112" s="417"/>
      <c r="E112" s="417"/>
      <c r="F112" s="417"/>
      <c r="G112" s="417"/>
      <c r="H112" s="179"/>
      <c r="I112" s="179"/>
    </row>
    <row r="113" spans="1:9" ht="16.5">
      <c r="A113" s="417" t="s">
        <v>418</v>
      </c>
      <c r="B113" s="417"/>
      <c r="C113" s="417"/>
      <c r="D113" s="417"/>
      <c r="E113" s="417"/>
      <c r="F113" s="417"/>
      <c r="G113" s="417"/>
      <c r="H113" s="417"/>
      <c r="I113" s="179"/>
    </row>
    <row r="114" spans="1:9" ht="16.5">
      <c r="A114" s="417" t="s">
        <v>419</v>
      </c>
      <c r="B114" s="417"/>
      <c r="C114" s="417"/>
      <c r="D114" s="417"/>
      <c r="E114" s="417"/>
      <c r="F114" s="417"/>
      <c r="G114" s="417"/>
      <c r="H114" s="417"/>
      <c r="I114" s="179"/>
    </row>
    <row r="115" spans="1:9" ht="16.5">
      <c r="A115" s="417" t="s">
        <v>420</v>
      </c>
      <c r="B115" s="417"/>
      <c r="C115" s="417"/>
      <c r="D115" s="417"/>
      <c r="E115" s="417"/>
      <c r="F115" s="417"/>
      <c r="G115" s="417"/>
      <c r="H115" s="417"/>
      <c r="I115" s="179"/>
    </row>
    <row r="116" spans="1:9" ht="16.5">
      <c r="A116" s="179"/>
      <c r="B116" s="179"/>
      <c r="C116" s="179"/>
      <c r="D116" s="179"/>
      <c r="E116" s="179"/>
      <c r="F116" s="179"/>
      <c r="G116" s="179"/>
      <c r="H116" s="179"/>
      <c r="I116" s="179"/>
    </row>
    <row r="117" spans="1:9" ht="16.5">
      <c r="A117" s="179" t="s">
        <v>421</v>
      </c>
      <c r="B117" s="179"/>
      <c r="C117" s="179"/>
      <c r="D117" s="179"/>
      <c r="E117" s="179"/>
      <c r="F117" s="179"/>
      <c r="G117" s="179"/>
      <c r="H117" s="179"/>
      <c r="I117" s="179"/>
    </row>
    <row r="118" spans="1:9" ht="16.5">
      <c r="A118" s="179"/>
      <c r="B118" s="179"/>
      <c r="C118" s="179"/>
      <c r="D118" s="179"/>
      <c r="E118" s="179"/>
      <c r="F118" s="179"/>
      <c r="G118" s="179"/>
      <c r="H118" s="179"/>
      <c r="I118" s="179"/>
    </row>
    <row r="119" spans="1:9" ht="16.5">
      <c r="A119" s="179" t="s">
        <v>422</v>
      </c>
      <c r="B119" s="179"/>
      <c r="C119" s="179"/>
      <c r="D119" s="179"/>
      <c r="E119" s="179"/>
      <c r="F119" s="179"/>
      <c r="G119" s="179"/>
      <c r="H119" s="179"/>
      <c r="I119" s="179"/>
    </row>
    <row r="120" spans="1:9" ht="16.5">
      <c r="A120" s="417" t="s">
        <v>423</v>
      </c>
      <c r="B120" s="417"/>
      <c r="C120" s="417"/>
      <c r="D120" s="417"/>
      <c r="E120" s="417"/>
      <c r="F120" s="417"/>
      <c r="G120" s="179"/>
      <c r="H120" s="179"/>
      <c r="I120" s="179"/>
    </row>
    <row r="121" spans="1:9" ht="16.5">
      <c r="A121" s="179"/>
      <c r="B121" s="179"/>
      <c r="C121" s="179"/>
      <c r="D121" s="179"/>
      <c r="E121" s="179"/>
      <c r="F121" s="179"/>
      <c r="G121" s="179"/>
      <c r="H121" s="179"/>
      <c r="I121" s="179"/>
    </row>
    <row r="122" spans="1:9" ht="16.5">
      <c r="A122" s="417" t="s">
        <v>424</v>
      </c>
      <c r="B122" s="417"/>
      <c r="C122" s="417"/>
      <c r="D122" s="417"/>
      <c r="E122" s="417"/>
      <c r="F122" s="417"/>
      <c r="G122" s="179"/>
      <c r="H122" s="179"/>
      <c r="I122" s="179"/>
    </row>
    <row r="123" spans="1:9" ht="16.5">
      <c r="A123" s="179"/>
      <c r="B123" s="179"/>
      <c r="C123" s="179"/>
      <c r="D123" s="179"/>
      <c r="E123" s="179"/>
      <c r="F123" s="179"/>
      <c r="G123" s="179"/>
      <c r="H123" s="179"/>
      <c r="I123" s="179"/>
    </row>
    <row r="124" spans="1:9" ht="16.5">
      <c r="A124" s="417" t="s">
        <v>425</v>
      </c>
      <c r="B124" s="417"/>
      <c r="C124" s="417"/>
      <c r="D124" s="417"/>
      <c r="E124" s="417"/>
      <c r="F124" s="417"/>
      <c r="G124" s="417"/>
      <c r="H124" s="417"/>
      <c r="I124" s="417"/>
    </row>
    <row r="125" spans="1:9" ht="16.5">
      <c r="A125" s="179" t="s">
        <v>426</v>
      </c>
      <c r="B125" s="179"/>
      <c r="C125" s="179"/>
      <c r="D125" s="179"/>
      <c r="E125" s="179"/>
      <c r="F125" s="179"/>
      <c r="G125" s="179"/>
      <c r="H125" s="179"/>
      <c r="I125" s="179"/>
    </row>
    <row r="126" spans="1:9" ht="16.5">
      <c r="A126" s="179"/>
      <c r="B126" s="179"/>
      <c r="C126" s="179"/>
      <c r="D126" s="179"/>
      <c r="E126" s="179"/>
      <c r="F126" s="179"/>
      <c r="G126" s="179"/>
      <c r="H126" s="179"/>
      <c r="I126" s="179"/>
    </row>
    <row r="127" spans="1:9" ht="16.5">
      <c r="A127" s="417" t="s">
        <v>427</v>
      </c>
      <c r="B127" s="417"/>
      <c r="C127" s="417"/>
      <c r="D127" s="417"/>
      <c r="E127" s="417"/>
      <c r="F127" s="417"/>
      <c r="G127" s="179"/>
      <c r="H127" s="179"/>
      <c r="I127" s="179"/>
    </row>
    <row r="128" spans="1:9" ht="16.5">
      <c r="A128" s="179"/>
      <c r="B128" s="179"/>
      <c r="C128" s="179"/>
      <c r="D128" s="179"/>
      <c r="E128" s="179"/>
      <c r="F128" s="179"/>
      <c r="G128" s="179"/>
      <c r="H128" s="179"/>
      <c r="I128" s="179"/>
    </row>
    <row r="129" spans="1:9" ht="16.5">
      <c r="A129" s="417" t="s">
        <v>428</v>
      </c>
      <c r="B129" s="417"/>
      <c r="C129" s="417"/>
      <c r="D129" s="417"/>
      <c r="E129" s="417"/>
      <c r="F129" s="417"/>
      <c r="G129" s="417"/>
      <c r="H129" s="417"/>
      <c r="I129" s="417"/>
    </row>
    <row r="130" spans="1:9" ht="16.5">
      <c r="A130" s="179"/>
      <c r="B130" s="179"/>
      <c r="C130" s="179"/>
      <c r="D130" s="179"/>
      <c r="E130" s="179"/>
      <c r="F130" s="179"/>
      <c r="G130" s="179"/>
      <c r="H130" s="179"/>
      <c r="I130" s="179"/>
    </row>
    <row r="131" spans="1:9" ht="16.5">
      <c r="A131" s="417" t="s">
        <v>429</v>
      </c>
      <c r="B131" s="417"/>
      <c r="C131" s="417"/>
      <c r="D131" s="417"/>
      <c r="E131" s="417"/>
      <c r="F131" s="417"/>
      <c r="G131" s="417"/>
      <c r="H131" s="417"/>
      <c r="I131" s="179"/>
    </row>
    <row r="132" spans="1:9" ht="16.5">
      <c r="A132" s="179"/>
      <c r="B132" s="179"/>
      <c r="C132" s="179"/>
      <c r="D132" s="179"/>
      <c r="E132" s="179"/>
      <c r="F132" s="179"/>
      <c r="G132" s="179"/>
      <c r="H132" s="179"/>
      <c r="I132" s="179"/>
    </row>
    <row r="133" spans="1:9" ht="16.5">
      <c r="A133" s="417" t="s">
        <v>661</v>
      </c>
      <c r="B133" s="417"/>
      <c r="C133" s="417"/>
      <c r="D133" s="417"/>
      <c r="E133" s="417"/>
      <c r="F133" s="179"/>
      <c r="G133" s="179"/>
      <c r="H133" s="179"/>
      <c r="I133" s="179"/>
    </row>
    <row r="134" spans="1:9" ht="16.5">
      <c r="A134" s="292"/>
      <c r="B134" s="292"/>
      <c r="C134" s="292"/>
      <c r="D134" s="292"/>
      <c r="E134" s="292"/>
      <c r="F134" s="179"/>
      <c r="G134" s="179"/>
      <c r="H134" s="179"/>
      <c r="I134" s="179"/>
    </row>
    <row r="135" spans="1:9" ht="16.5">
      <c r="A135" s="417" t="s">
        <v>430</v>
      </c>
      <c r="B135" s="417"/>
      <c r="C135" s="417"/>
      <c r="D135" s="417"/>
      <c r="E135" s="417"/>
      <c r="F135" s="417"/>
      <c r="G135" s="179"/>
      <c r="H135" s="179"/>
      <c r="I135" s="179"/>
    </row>
    <row r="136" spans="1:9" ht="16.5">
      <c r="A136" s="417" t="s">
        <v>431</v>
      </c>
      <c r="B136" s="417"/>
      <c r="C136" s="417"/>
      <c r="D136" s="417"/>
      <c r="E136" s="179"/>
      <c r="F136" s="179"/>
      <c r="G136" s="179"/>
      <c r="H136" s="179"/>
      <c r="I136" s="179"/>
    </row>
    <row r="137" spans="1:9" ht="16.5">
      <c r="A137" s="417" t="s">
        <v>432</v>
      </c>
      <c r="B137" s="417"/>
      <c r="C137" s="417"/>
      <c r="D137" s="417"/>
      <c r="E137" s="417"/>
      <c r="F137" s="417"/>
      <c r="G137" s="417"/>
      <c r="H137" s="179"/>
      <c r="I137" s="179"/>
    </row>
    <row r="138" spans="1:9" ht="16.5">
      <c r="A138" s="179"/>
      <c r="B138" s="179"/>
      <c r="C138" s="179"/>
      <c r="D138" s="179"/>
      <c r="E138" s="179"/>
      <c r="F138" s="179"/>
      <c r="G138" s="179"/>
      <c r="H138" s="179"/>
      <c r="I138" s="179"/>
    </row>
    <row r="139" spans="1:9" ht="16.5">
      <c r="A139" s="417" t="s">
        <v>433</v>
      </c>
      <c r="B139" s="417"/>
      <c r="C139" s="417"/>
      <c r="D139" s="417"/>
      <c r="E139" s="417"/>
      <c r="F139" s="417"/>
      <c r="G139" s="179"/>
      <c r="H139" s="179"/>
      <c r="I139" s="179"/>
    </row>
    <row r="140" spans="1:9" ht="16.5">
      <c r="A140" s="292"/>
      <c r="B140" s="292"/>
      <c r="C140" s="292"/>
      <c r="D140" s="292"/>
      <c r="E140" s="292"/>
      <c r="F140" s="292"/>
      <c r="G140" s="179"/>
      <c r="H140" s="179"/>
      <c r="I140" s="179"/>
    </row>
    <row r="141" spans="1:9" ht="16.5">
      <c r="A141" s="179" t="s">
        <v>434</v>
      </c>
      <c r="B141" s="179"/>
      <c r="C141" s="179"/>
      <c r="D141" s="179"/>
      <c r="E141" s="179"/>
      <c r="F141" s="179"/>
      <c r="G141" s="179"/>
      <c r="H141" s="179"/>
      <c r="I141" s="179"/>
    </row>
    <row r="142" spans="1:9" ht="16.5">
      <c r="A142" s="179"/>
      <c r="B142" s="179"/>
      <c r="C142" s="179"/>
      <c r="D142" s="179"/>
      <c r="E142" s="179"/>
      <c r="F142" s="179"/>
      <c r="G142" s="179"/>
      <c r="H142" s="179"/>
      <c r="I142" s="179"/>
    </row>
    <row r="143" spans="1:9" ht="16.5">
      <c r="A143" s="179" t="s">
        <v>435</v>
      </c>
      <c r="B143" s="179"/>
      <c r="C143" s="179"/>
      <c r="D143" s="179"/>
      <c r="E143" s="179"/>
      <c r="F143" s="179"/>
      <c r="G143" s="179"/>
      <c r="H143" s="179"/>
      <c r="I143" s="179"/>
    </row>
    <row r="144" spans="1:9" ht="16.5">
      <c r="A144" s="179" t="s">
        <v>436</v>
      </c>
      <c r="B144" s="179"/>
      <c r="C144" s="179"/>
      <c r="D144" s="179"/>
      <c r="E144" s="179"/>
      <c r="F144" s="179"/>
      <c r="G144" s="179"/>
      <c r="H144" s="179"/>
      <c r="I144" s="179"/>
    </row>
    <row r="145" spans="1:9" ht="16.5">
      <c r="A145" s="179" t="s">
        <v>437</v>
      </c>
      <c r="B145" s="179"/>
      <c r="C145" s="179"/>
      <c r="D145" s="179"/>
      <c r="E145" s="179"/>
      <c r="F145" s="179"/>
      <c r="G145" s="179"/>
      <c r="H145" s="179"/>
      <c r="I145" s="179"/>
    </row>
    <row r="146" spans="1:9" ht="16.5">
      <c r="A146" s="179"/>
      <c r="B146" s="179"/>
      <c r="C146" s="179"/>
      <c r="D146" s="179"/>
      <c r="E146" s="179"/>
      <c r="F146" s="179"/>
      <c r="G146" s="179"/>
      <c r="H146" s="179"/>
      <c r="I146" s="179"/>
    </row>
    <row r="147" spans="1:9" ht="16.5">
      <c r="A147" s="179"/>
      <c r="B147" s="179"/>
      <c r="C147" s="179"/>
      <c r="D147" s="179"/>
      <c r="E147" s="179"/>
      <c r="F147" s="179"/>
      <c r="G147" s="179"/>
      <c r="H147" s="179"/>
      <c r="I147" s="179"/>
    </row>
    <row r="148" spans="1:9" s="12" customFormat="1" ht="16.5">
      <c r="A148" s="177" t="s">
        <v>440</v>
      </c>
      <c r="B148" s="178"/>
      <c r="C148" s="178"/>
      <c r="D148" s="178"/>
      <c r="E148" s="178"/>
      <c r="F148" s="178"/>
      <c r="G148" s="178"/>
      <c r="H148" s="178"/>
      <c r="I148" s="178"/>
    </row>
    <row r="149" spans="1:9" s="12" customFormat="1" ht="15.75">
      <c r="A149" s="178"/>
      <c r="B149" s="178"/>
      <c r="C149" s="178"/>
      <c r="D149" s="178"/>
      <c r="E149" s="178"/>
      <c r="F149" s="178"/>
      <c r="G149" s="482" t="s">
        <v>12</v>
      </c>
      <c r="H149" s="482"/>
      <c r="I149" s="482"/>
    </row>
    <row r="150" spans="1:9" s="13" customFormat="1" ht="15.75">
      <c r="A150" s="420" t="s">
        <v>14</v>
      </c>
      <c r="B150" s="421"/>
      <c r="C150" s="421"/>
      <c r="D150" s="421"/>
      <c r="E150" s="422"/>
      <c r="F150" s="420" t="s">
        <v>709</v>
      </c>
      <c r="G150" s="422"/>
      <c r="H150" s="448">
        <v>40544</v>
      </c>
      <c r="I150" s="449"/>
    </row>
    <row r="151" spans="1:9" ht="15.75">
      <c r="A151" s="182" t="s">
        <v>442</v>
      </c>
      <c r="B151" s="183"/>
      <c r="C151" s="183"/>
      <c r="D151" s="183"/>
      <c r="E151" s="184"/>
      <c r="F151" s="483"/>
      <c r="G151" s="484"/>
      <c r="H151" s="464"/>
      <c r="I151" s="465"/>
    </row>
    <row r="152" spans="1:9" ht="15.75">
      <c r="A152" s="187" t="s">
        <v>443</v>
      </c>
      <c r="B152" s="188"/>
      <c r="C152" s="188"/>
      <c r="D152" s="188"/>
      <c r="E152" s="188"/>
      <c r="F152" s="410">
        <v>98268266039</v>
      </c>
      <c r="G152" s="411"/>
      <c r="H152" s="410">
        <v>58288349451</v>
      </c>
      <c r="I152" s="411"/>
    </row>
    <row r="153" spans="1:9" ht="15.75">
      <c r="A153" s="187" t="s">
        <v>444</v>
      </c>
      <c r="B153" s="188"/>
      <c r="C153" s="188"/>
      <c r="D153" s="188"/>
      <c r="E153" s="188"/>
      <c r="F153" s="410"/>
      <c r="G153" s="411"/>
      <c r="H153" s="410"/>
      <c r="I153" s="411"/>
    </row>
    <row r="154" spans="1:9" ht="15.75">
      <c r="A154" s="187" t="s">
        <v>445</v>
      </c>
      <c r="B154" s="188"/>
      <c r="C154" s="188"/>
      <c r="D154" s="188"/>
      <c r="E154" s="188"/>
      <c r="F154" s="410"/>
      <c r="G154" s="411"/>
      <c r="H154" s="410"/>
      <c r="I154" s="411"/>
    </row>
    <row r="155" spans="1:9" ht="15.75">
      <c r="A155" s="191" t="s">
        <v>446</v>
      </c>
      <c r="B155" s="192"/>
      <c r="C155" s="192"/>
      <c r="D155" s="192"/>
      <c r="E155" s="192"/>
      <c r="F155" s="454"/>
      <c r="G155" s="455"/>
      <c r="H155" s="454"/>
      <c r="I155" s="455"/>
    </row>
    <row r="156" spans="1:9" s="12" customFormat="1" ht="15.75">
      <c r="A156" s="420" t="s">
        <v>447</v>
      </c>
      <c r="B156" s="421"/>
      <c r="C156" s="421"/>
      <c r="D156" s="421"/>
      <c r="E156" s="422"/>
      <c r="F156" s="415">
        <f>SUM(F152:G155)</f>
        <v>98268266039</v>
      </c>
      <c r="G156" s="416"/>
      <c r="H156" s="415">
        <f>SUM(H152:I155)</f>
        <v>58288349451</v>
      </c>
      <c r="I156" s="416"/>
    </row>
    <row r="157" spans="1:9" s="12" customFormat="1" ht="15.75">
      <c r="A157" s="197" t="s">
        <v>448</v>
      </c>
      <c r="B157" s="198"/>
      <c r="C157" s="198"/>
      <c r="D157" s="198"/>
      <c r="E157" s="199"/>
      <c r="F157" s="491"/>
      <c r="G157" s="492"/>
      <c r="H157" s="491"/>
      <c r="I157" s="492"/>
    </row>
    <row r="158" spans="1:9" s="12" customFormat="1" ht="15.75">
      <c r="A158" s="200" t="s">
        <v>449</v>
      </c>
      <c r="B158" s="201"/>
      <c r="C158" s="201"/>
      <c r="D158" s="201"/>
      <c r="E158" s="202"/>
      <c r="F158" s="468"/>
      <c r="G158" s="469"/>
      <c r="H158" s="410"/>
      <c r="I158" s="411"/>
    </row>
    <row r="159" spans="1:9" s="12" customFormat="1" ht="15.75">
      <c r="A159" s="200" t="s">
        <v>450</v>
      </c>
      <c r="B159" s="201"/>
      <c r="C159" s="201"/>
      <c r="D159" s="201"/>
      <c r="E159" s="202"/>
      <c r="F159" s="410">
        <v>2189993282</v>
      </c>
      <c r="G159" s="411"/>
      <c r="H159" s="410">
        <v>4392005087</v>
      </c>
      <c r="I159" s="411"/>
    </row>
    <row r="160" spans="1:9" s="12" customFormat="1" ht="15.75">
      <c r="A160" s="200" t="s">
        <v>451</v>
      </c>
      <c r="B160" s="201"/>
      <c r="C160" s="201"/>
      <c r="D160" s="201"/>
      <c r="E160" s="202"/>
      <c r="F160" s="468"/>
      <c r="G160" s="469"/>
      <c r="H160" s="468"/>
      <c r="I160" s="469"/>
    </row>
    <row r="161" spans="1:9" s="12" customFormat="1" ht="15.75">
      <c r="A161" s="204"/>
      <c r="B161" s="205"/>
      <c r="C161" s="205"/>
      <c r="D161" s="205"/>
      <c r="E161" s="206"/>
      <c r="F161" s="430"/>
      <c r="G161" s="431"/>
      <c r="H161" s="430"/>
      <c r="I161" s="431"/>
    </row>
    <row r="162" spans="1:9" s="12" customFormat="1" ht="15.75">
      <c r="A162" s="207"/>
      <c r="B162" s="181"/>
      <c r="C162" s="181" t="s">
        <v>447</v>
      </c>
      <c r="D162" s="181"/>
      <c r="E162" s="208"/>
      <c r="F162" s="489">
        <f>F159</f>
        <v>2189993282</v>
      </c>
      <c r="G162" s="490"/>
      <c r="H162" s="415">
        <f>H159</f>
        <v>4392005087</v>
      </c>
      <c r="I162" s="416"/>
    </row>
    <row r="163" spans="1:9" ht="15.75">
      <c r="A163" s="182" t="s">
        <v>452</v>
      </c>
      <c r="B163" s="183"/>
      <c r="C163" s="183"/>
      <c r="D163" s="184"/>
      <c r="E163" s="184"/>
      <c r="F163" s="464"/>
      <c r="G163" s="465"/>
      <c r="H163" s="464"/>
      <c r="I163" s="465"/>
    </row>
    <row r="164" spans="1:9" ht="15.75">
      <c r="A164" s="187" t="s">
        <v>453</v>
      </c>
      <c r="B164" s="188"/>
      <c r="C164" s="188"/>
      <c r="D164" s="188"/>
      <c r="E164" s="188"/>
      <c r="F164" s="408">
        <v>23246739192</v>
      </c>
      <c r="G164" s="409"/>
      <c r="H164" s="410">
        <v>14712917831</v>
      </c>
      <c r="I164" s="411"/>
    </row>
    <row r="165" spans="1:9" ht="15.75">
      <c r="A165" s="187" t="s">
        <v>454</v>
      </c>
      <c r="B165" s="188"/>
      <c r="C165" s="188"/>
      <c r="D165" s="188"/>
      <c r="E165" s="188"/>
      <c r="F165" s="408">
        <v>27256689093</v>
      </c>
      <c r="G165" s="409"/>
      <c r="H165" s="410">
        <v>20127578221</v>
      </c>
      <c r="I165" s="411"/>
    </row>
    <row r="166" spans="1:9" ht="15.75">
      <c r="A166" s="187" t="s">
        <v>455</v>
      </c>
      <c r="B166" s="188"/>
      <c r="C166" s="188"/>
      <c r="D166" s="188"/>
      <c r="E166" s="188"/>
      <c r="F166" s="410"/>
      <c r="G166" s="411"/>
      <c r="H166" s="410"/>
      <c r="I166" s="411"/>
    </row>
    <row r="167" spans="1:9" ht="15.75">
      <c r="A167" s="187" t="s">
        <v>456</v>
      </c>
      <c r="B167" s="188"/>
      <c r="C167" s="188"/>
      <c r="D167" s="188"/>
      <c r="E167" s="188"/>
      <c r="F167" s="410"/>
      <c r="G167" s="411"/>
      <c r="H167" s="410"/>
      <c r="I167" s="411"/>
    </row>
    <row r="168" spans="1:9" ht="15.75">
      <c r="A168" s="187" t="s">
        <v>457</v>
      </c>
      <c r="B168" s="188"/>
      <c r="C168" s="188"/>
      <c r="D168" s="188"/>
      <c r="E168" s="188"/>
      <c r="F168" s="410">
        <f>SUM(F169:G172)</f>
        <v>21017436492</v>
      </c>
      <c r="G168" s="411"/>
      <c r="H168" s="410">
        <f>SUM(H169:I172)</f>
        <v>17012712823</v>
      </c>
      <c r="I168" s="411"/>
    </row>
    <row r="169" spans="1:9" ht="15.75">
      <c r="A169" s="187"/>
      <c r="B169" s="188" t="s">
        <v>634</v>
      </c>
      <c r="C169" s="188"/>
      <c r="D169" s="188"/>
      <c r="E169" s="188"/>
      <c r="F169" s="410">
        <v>7892467182</v>
      </c>
      <c r="G169" s="411"/>
      <c r="H169" s="410">
        <v>3686679870</v>
      </c>
      <c r="I169" s="411"/>
    </row>
    <row r="170" spans="1:9" ht="15.75">
      <c r="A170" s="187"/>
      <c r="B170" s="188" t="s">
        <v>458</v>
      </c>
      <c r="C170" s="188"/>
      <c r="D170" s="188"/>
      <c r="E170" s="188"/>
      <c r="F170" s="410"/>
      <c r="G170" s="411"/>
      <c r="H170" s="410"/>
      <c r="I170" s="411"/>
    </row>
    <row r="171" spans="1:9" ht="15.75">
      <c r="A171" s="187"/>
      <c r="B171" s="188" t="s">
        <v>459</v>
      </c>
      <c r="C171" s="188"/>
      <c r="D171" s="188"/>
      <c r="E171" s="188"/>
      <c r="F171" s="410">
        <f>603064624+357593377+137450000</f>
        <v>1098108001</v>
      </c>
      <c r="G171" s="411"/>
      <c r="H171" s="410">
        <v>260064624</v>
      </c>
      <c r="I171" s="411"/>
    </row>
    <row r="172" spans="1:9" ht="15.75">
      <c r="A172" s="187"/>
      <c r="B172" s="188" t="s">
        <v>460</v>
      </c>
      <c r="C172" s="188"/>
      <c r="D172" s="188"/>
      <c r="E172" s="188"/>
      <c r="F172" s="410">
        <v>12026861309</v>
      </c>
      <c r="G172" s="411"/>
      <c r="H172" s="410">
        <v>13065968329</v>
      </c>
      <c r="I172" s="411"/>
    </row>
    <row r="173" spans="1:9" ht="15.75">
      <c r="A173" s="187" t="s">
        <v>461</v>
      </c>
      <c r="B173" s="188"/>
      <c r="C173" s="188"/>
      <c r="D173" s="188"/>
      <c r="E173" s="188"/>
      <c r="F173" s="428">
        <v>-306149283</v>
      </c>
      <c r="G173" s="429"/>
      <c r="H173" s="477">
        <v>-306149283</v>
      </c>
      <c r="I173" s="478"/>
    </row>
    <row r="174" spans="1:9" ht="15.75">
      <c r="A174" s="191" t="s">
        <v>462</v>
      </c>
      <c r="B174" s="192"/>
      <c r="C174" s="192"/>
      <c r="D174" s="192"/>
      <c r="E174" s="192"/>
      <c r="F174" s="454"/>
      <c r="G174" s="455"/>
      <c r="H174" s="454"/>
      <c r="I174" s="455"/>
    </row>
    <row r="175" spans="1:9" s="12" customFormat="1" ht="15.75">
      <c r="A175" s="420" t="s">
        <v>447</v>
      </c>
      <c r="B175" s="421"/>
      <c r="C175" s="421"/>
      <c r="D175" s="421"/>
      <c r="E175" s="422"/>
      <c r="F175" s="415">
        <f>SUM(F164:G168)+F173+F174</f>
        <v>71214715494</v>
      </c>
      <c r="G175" s="416"/>
      <c r="H175" s="415">
        <f>SUM(H164:I168)+H173+H174</f>
        <v>51547059592</v>
      </c>
      <c r="I175" s="416"/>
    </row>
    <row r="176" spans="1:9" ht="15.75">
      <c r="A176" s="209"/>
      <c r="B176" s="210" t="s">
        <v>196</v>
      </c>
      <c r="C176" s="210"/>
      <c r="D176" s="210"/>
      <c r="E176" s="210"/>
      <c r="F176" s="211"/>
      <c r="G176" s="211"/>
      <c r="H176" s="212"/>
      <c r="I176" s="213"/>
    </row>
    <row r="177" spans="1:9" s="13" customFormat="1" ht="15.75">
      <c r="A177" s="214" t="s">
        <v>463</v>
      </c>
      <c r="B177" s="215"/>
      <c r="C177" s="215"/>
      <c r="D177" s="188"/>
      <c r="E177" s="188"/>
      <c r="F177" s="483"/>
      <c r="G177" s="484"/>
      <c r="H177" s="464"/>
      <c r="I177" s="465"/>
    </row>
    <row r="178" spans="1:9" s="13" customFormat="1" ht="15.75">
      <c r="A178" s="187" t="s">
        <v>464</v>
      </c>
      <c r="B178" s="188"/>
      <c r="C178" s="188"/>
      <c r="D178" s="188"/>
      <c r="E178" s="188"/>
      <c r="F178" s="410">
        <v>4228275796</v>
      </c>
      <c r="G178" s="411"/>
      <c r="H178" s="410">
        <v>4239112434</v>
      </c>
      <c r="I178" s="411"/>
    </row>
    <row r="179" spans="1:9" s="13" customFormat="1" ht="15.75">
      <c r="A179" s="187" t="s">
        <v>465</v>
      </c>
      <c r="B179" s="188"/>
      <c r="C179" s="188"/>
      <c r="D179" s="188"/>
      <c r="E179" s="188"/>
      <c r="F179" s="410"/>
      <c r="G179" s="411"/>
      <c r="H179" s="410"/>
      <c r="I179" s="411"/>
    </row>
    <row r="180" spans="1:9" s="13" customFormat="1" ht="15.75">
      <c r="A180" s="187" t="s">
        <v>466</v>
      </c>
      <c r="B180" s="188"/>
      <c r="C180" s="188"/>
      <c r="D180" s="188"/>
      <c r="E180" s="188"/>
      <c r="F180" s="410"/>
      <c r="G180" s="411"/>
      <c r="H180" s="410"/>
      <c r="I180" s="411"/>
    </row>
    <row r="181" spans="1:9" s="13" customFormat="1" ht="15.75">
      <c r="A181" s="191"/>
      <c r="B181" s="192"/>
      <c r="C181" s="192"/>
      <c r="D181" s="192"/>
      <c r="E181" s="192"/>
      <c r="F181" s="454"/>
      <c r="G181" s="455"/>
      <c r="H181" s="454"/>
      <c r="I181" s="455"/>
    </row>
    <row r="182" spans="1:9" s="12" customFormat="1" ht="15.75">
      <c r="A182" s="420" t="s">
        <v>447</v>
      </c>
      <c r="B182" s="421"/>
      <c r="C182" s="421"/>
      <c r="D182" s="421"/>
      <c r="E182" s="422"/>
      <c r="F182" s="415">
        <f>SUM(F178:G179)</f>
        <v>4228275796</v>
      </c>
      <c r="G182" s="416"/>
      <c r="H182" s="415">
        <f>SUM(H178:I180)</f>
        <v>4239112434</v>
      </c>
      <c r="I182" s="416"/>
    </row>
    <row r="183" spans="1:9" s="12" customFormat="1" ht="15.75">
      <c r="A183" s="216"/>
      <c r="B183" s="175"/>
      <c r="C183" s="175"/>
      <c r="D183" s="175"/>
      <c r="E183" s="175"/>
      <c r="F183" s="217"/>
      <c r="G183" s="217"/>
      <c r="H183" s="217"/>
      <c r="I183" s="196"/>
    </row>
    <row r="184" spans="1:9" ht="15.75">
      <c r="A184" s="182" t="s">
        <v>467</v>
      </c>
      <c r="B184" s="183"/>
      <c r="C184" s="183"/>
      <c r="D184" s="184"/>
      <c r="E184" s="184"/>
      <c r="F184" s="464"/>
      <c r="G184" s="465"/>
      <c r="H184" s="464"/>
      <c r="I184" s="465"/>
    </row>
    <row r="185" spans="1:9" ht="15.75">
      <c r="A185" s="187" t="s">
        <v>468</v>
      </c>
      <c r="B185" s="188"/>
      <c r="C185" s="188"/>
      <c r="D185" s="188"/>
      <c r="E185" s="188"/>
      <c r="F185" s="410"/>
      <c r="G185" s="411"/>
      <c r="H185" s="410"/>
      <c r="I185" s="411"/>
    </row>
    <row r="186" spans="1:9" ht="15.75">
      <c r="A186" s="187" t="s">
        <v>469</v>
      </c>
      <c r="B186" s="188"/>
      <c r="C186" s="188"/>
      <c r="D186" s="188"/>
      <c r="E186" s="188"/>
      <c r="F186" s="410"/>
      <c r="G186" s="411"/>
      <c r="H186" s="410"/>
      <c r="I186" s="411"/>
    </row>
    <row r="187" spans="1:9" ht="15.75">
      <c r="A187" s="187" t="s">
        <v>470</v>
      </c>
      <c r="B187" s="188"/>
      <c r="C187" s="188"/>
      <c r="D187" s="188"/>
      <c r="E187" s="188"/>
      <c r="F187" s="410"/>
      <c r="G187" s="411"/>
      <c r="H187" s="410"/>
      <c r="I187" s="411"/>
    </row>
    <row r="188" spans="1:9" ht="15.75">
      <c r="A188" s="187" t="s">
        <v>471</v>
      </c>
      <c r="B188" s="188"/>
      <c r="C188" s="188"/>
      <c r="D188" s="188"/>
      <c r="E188" s="188"/>
      <c r="F188" s="189"/>
      <c r="G188" s="190"/>
      <c r="H188" s="218"/>
      <c r="I188" s="190"/>
    </row>
    <row r="189" spans="1:9" ht="15.75">
      <c r="A189" s="187" t="s">
        <v>472</v>
      </c>
      <c r="B189" s="188"/>
      <c r="C189" s="188"/>
      <c r="D189" s="188"/>
      <c r="E189" s="188"/>
      <c r="F189" s="468"/>
      <c r="G189" s="469"/>
      <c r="H189" s="468"/>
      <c r="I189" s="469"/>
    </row>
    <row r="190" spans="1:9" ht="15.75">
      <c r="A190" s="187" t="s">
        <v>473</v>
      </c>
      <c r="B190" s="188"/>
      <c r="C190" s="188"/>
      <c r="D190" s="188"/>
      <c r="E190" s="188"/>
      <c r="F190" s="410"/>
      <c r="G190" s="411"/>
      <c r="H190" s="410"/>
      <c r="I190" s="411"/>
    </row>
    <row r="191" spans="1:9" ht="15.75">
      <c r="A191" s="187" t="s">
        <v>474</v>
      </c>
      <c r="B191" s="188"/>
      <c r="C191" s="188"/>
      <c r="D191" s="188"/>
      <c r="E191" s="188"/>
      <c r="F191" s="410"/>
      <c r="G191" s="411"/>
      <c r="H191" s="410"/>
      <c r="I191" s="411"/>
    </row>
    <row r="192" spans="1:9" ht="15.75">
      <c r="A192" s="191" t="s">
        <v>475</v>
      </c>
      <c r="B192" s="192"/>
      <c r="C192" s="192"/>
      <c r="D192" s="192"/>
      <c r="E192" s="192"/>
      <c r="F192" s="454"/>
      <c r="G192" s="455"/>
      <c r="H192" s="454"/>
      <c r="I192" s="455"/>
    </row>
    <row r="193" spans="1:9" s="12" customFormat="1" ht="15.75">
      <c r="A193" s="420" t="s">
        <v>447</v>
      </c>
      <c r="B193" s="421"/>
      <c r="C193" s="421"/>
      <c r="D193" s="421"/>
      <c r="E193" s="422"/>
      <c r="F193" s="415">
        <f>SUM(F185:G192)</f>
        <v>0</v>
      </c>
      <c r="G193" s="416"/>
      <c r="H193" s="415">
        <f>SUM(H185:I192)</f>
        <v>0</v>
      </c>
      <c r="I193" s="416"/>
    </row>
    <row r="194" spans="1:9" ht="15.75" customHeight="1" hidden="1">
      <c r="A194" s="474" t="s">
        <v>173</v>
      </c>
      <c r="B194" s="475"/>
      <c r="C194" s="475"/>
      <c r="D194" s="475"/>
      <c r="E194" s="475"/>
      <c r="F194" s="475"/>
      <c r="G194" s="475"/>
      <c r="H194" s="475"/>
      <c r="I194" s="476"/>
    </row>
    <row r="195" spans="1:9" ht="15" customHeight="1" hidden="1">
      <c r="A195" s="432" t="s">
        <v>174</v>
      </c>
      <c r="B195" s="433"/>
      <c r="C195" s="438"/>
      <c r="D195" s="441" t="s">
        <v>175</v>
      </c>
      <c r="E195" s="441" t="s">
        <v>197</v>
      </c>
      <c r="F195" s="441" t="s">
        <v>198</v>
      </c>
      <c r="G195" s="441" t="s">
        <v>170</v>
      </c>
      <c r="H195" s="441" t="s">
        <v>163</v>
      </c>
      <c r="I195" s="441" t="s">
        <v>164</v>
      </c>
    </row>
    <row r="196" spans="1:9" ht="15" customHeight="1" hidden="1">
      <c r="A196" s="434"/>
      <c r="B196" s="435"/>
      <c r="C196" s="439"/>
      <c r="D196" s="442"/>
      <c r="E196" s="442"/>
      <c r="F196" s="442"/>
      <c r="G196" s="442"/>
      <c r="H196" s="442"/>
      <c r="I196" s="442"/>
    </row>
    <row r="197" spans="1:9" ht="15" customHeight="1" hidden="1">
      <c r="A197" s="436"/>
      <c r="B197" s="437"/>
      <c r="C197" s="440"/>
      <c r="D197" s="443"/>
      <c r="E197" s="443"/>
      <c r="F197" s="443"/>
      <c r="G197" s="443"/>
      <c r="H197" s="443"/>
      <c r="I197" s="443"/>
    </row>
    <row r="198" spans="1:9" ht="15.75" customHeight="1" hidden="1">
      <c r="A198" s="458" t="s">
        <v>199</v>
      </c>
      <c r="B198" s="459"/>
      <c r="C198" s="460"/>
      <c r="D198" s="300"/>
      <c r="E198" s="261"/>
      <c r="F198" s="300"/>
      <c r="G198" s="261"/>
      <c r="H198" s="300"/>
      <c r="I198" s="248"/>
    </row>
    <row r="199" spans="1:9" ht="15.75" hidden="1">
      <c r="A199" s="214" t="s">
        <v>183</v>
      </c>
      <c r="B199" s="188"/>
      <c r="C199" s="188"/>
      <c r="D199" s="301"/>
      <c r="E199" s="218"/>
      <c r="F199" s="301"/>
      <c r="G199" s="256"/>
      <c r="H199" s="301"/>
      <c r="I199" s="220"/>
    </row>
    <row r="200" spans="1:9" ht="15.75" hidden="1">
      <c r="A200" s="187" t="s">
        <v>176</v>
      </c>
      <c r="B200" s="188"/>
      <c r="C200" s="188"/>
      <c r="D200" s="301"/>
      <c r="E200" s="218"/>
      <c r="F200" s="301"/>
      <c r="G200" s="218"/>
      <c r="H200" s="301"/>
      <c r="I200" s="190"/>
    </row>
    <row r="201" spans="1:9" ht="15.75" hidden="1">
      <c r="A201" s="187" t="s">
        <v>177</v>
      </c>
      <c r="B201" s="188"/>
      <c r="C201" s="188"/>
      <c r="D201" s="301"/>
      <c r="E201" s="218"/>
      <c r="F201" s="301"/>
      <c r="G201" s="218"/>
      <c r="H201" s="301"/>
      <c r="I201" s="190"/>
    </row>
    <row r="202" spans="1:9" ht="15.75" hidden="1">
      <c r="A202" s="187" t="s">
        <v>178</v>
      </c>
      <c r="B202" s="188"/>
      <c r="C202" s="188"/>
      <c r="D202" s="301"/>
      <c r="E202" s="218"/>
      <c r="F202" s="301"/>
      <c r="G202" s="218"/>
      <c r="H202" s="301"/>
      <c r="I202" s="190"/>
    </row>
    <row r="203" spans="1:9" ht="15.75" hidden="1">
      <c r="A203" s="187" t="s">
        <v>179</v>
      </c>
      <c r="B203" s="188"/>
      <c r="C203" s="188"/>
      <c r="D203" s="301"/>
      <c r="E203" s="218"/>
      <c r="F203" s="301"/>
      <c r="G203" s="218"/>
      <c r="H203" s="301"/>
      <c r="I203" s="190"/>
    </row>
    <row r="204" spans="1:9" ht="15.75" hidden="1">
      <c r="A204" s="187" t="s">
        <v>180</v>
      </c>
      <c r="B204" s="188"/>
      <c r="C204" s="188"/>
      <c r="D204" s="301"/>
      <c r="E204" s="218"/>
      <c r="F204" s="301"/>
      <c r="G204" s="218"/>
      <c r="H204" s="301"/>
      <c r="I204" s="190"/>
    </row>
    <row r="205" spans="1:9" ht="15.75" hidden="1">
      <c r="A205" s="187" t="s">
        <v>181</v>
      </c>
      <c r="B205" s="188"/>
      <c r="C205" s="188"/>
      <c r="D205" s="301"/>
      <c r="E205" s="218"/>
      <c r="F205" s="301"/>
      <c r="G205" s="218"/>
      <c r="H205" s="301"/>
      <c r="I205" s="190"/>
    </row>
    <row r="206" spans="1:9" ht="15.75" hidden="1">
      <c r="A206" s="214" t="s">
        <v>204</v>
      </c>
      <c r="B206" s="188"/>
      <c r="C206" s="188"/>
      <c r="D206" s="301"/>
      <c r="E206" s="218"/>
      <c r="F206" s="301"/>
      <c r="G206" s="256"/>
      <c r="H206" s="301"/>
      <c r="I206" s="220"/>
    </row>
    <row r="207" spans="1:9" ht="15.75" customHeight="1" hidden="1">
      <c r="A207" s="461" t="s">
        <v>182</v>
      </c>
      <c r="B207" s="462"/>
      <c r="C207" s="463"/>
      <c r="D207" s="301"/>
      <c r="E207" s="218"/>
      <c r="F207" s="301"/>
      <c r="G207" s="218"/>
      <c r="H207" s="301"/>
      <c r="I207" s="220"/>
    </row>
    <row r="208" spans="1:9" ht="15.75" hidden="1">
      <c r="A208" s="214" t="s">
        <v>183</v>
      </c>
      <c r="B208" s="188"/>
      <c r="C208" s="188"/>
      <c r="D208" s="301"/>
      <c r="E208" s="218"/>
      <c r="F208" s="301"/>
      <c r="G208" s="256"/>
      <c r="H208" s="301"/>
      <c r="I208" s="220"/>
    </row>
    <row r="209" spans="1:9" ht="15.75" hidden="1">
      <c r="A209" s="187" t="s">
        <v>215</v>
      </c>
      <c r="B209" s="188"/>
      <c r="C209" s="188"/>
      <c r="D209" s="301"/>
      <c r="E209" s="218"/>
      <c r="F209" s="301"/>
      <c r="G209" s="218"/>
      <c r="H209" s="301"/>
      <c r="I209" s="190"/>
    </row>
    <row r="210" spans="1:9" ht="15.75" hidden="1">
      <c r="A210" s="187" t="s">
        <v>179</v>
      </c>
      <c r="B210" s="188"/>
      <c r="C210" s="188"/>
      <c r="D210" s="301"/>
      <c r="E210" s="218"/>
      <c r="F210" s="301"/>
      <c r="G210" s="218"/>
      <c r="H210" s="301"/>
      <c r="I210" s="190"/>
    </row>
    <row r="211" spans="1:9" ht="15.75" hidden="1">
      <c r="A211" s="187" t="s">
        <v>180</v>
      </c>
      <c r="B211" s="188"/>
      <c r="C211" s="188"/>
      <c r="D211" s="301"/>
      <c r="E211" s="218"/>
      <c r="F211" s="301"/>
      <c r="G211" s="218"/>
      <c r="H211" s="301"/>
      <c r="I211" s="190"/>
    </row>
    <row r="212" spans="1:9" ht="15.75" hidden="1">
      <c r="A212" s="187" t="s">
        <v>181</v>
      </c>
      <c r="B212" s="188"/>
      <c r="C212" s="188"/>
      <c r="D212" s="301"/>
      <c r="E212" s="218"/>
      <c r="F212" s="301"/>
      <c r="G212" s="218"/>
      <c r="H212" s="301"/>
      <c r="I212" s="190"/>
    </row>
    <row r="213" spans="1:9" ht="15.75" hidden="1">
      <c r="A213" s="214" t="s">
        <v>204</v>
      </c>
      <c r="B213" s="188"/>
      <c r="C213" s="188"/>
      <c r="D213" s="301"/>
      <c r="E213" s="218"/>
      <c r="F213" s="301"/>
      <c r="G213" s="256"/>
      <c r="H213" s="301"/>
      <c r="I213" s="220"/>
    </row>
    <row r="214" spans="1:9" ht="15.75" customHeight="1" hidden="1">
      <c r="A214" s="461" t="s">
        <v>200</v>
      </c>
      <c r="B214" s="462"/>
      <c r="C214" s="463"/>
      <c r="D214" s="301"/>
      <c r="E214" s="218"/>
      <c r="F214" s="301"/>
      <c r="G214" s="218"/>
      <c r="H214" s="301"/>
      <c r="I214" s="190"/>
    </row>
    <row r="215" spans="1:9" ht="15.75" hidden="1">
      <c r="A215" s="187" t="s">
        <v>184</v>
      </c>
      <c r="B215" s="188"/>
      <c r="C215" s="188"/>
      <c r="D215" s="301"/>
      <c r="E215" s="218"/>
      <c r="F215" s="301"/>
      <c r="G215" s="256"/>
      <c r="H215" s="301"/>
      <c r="I215" s="220"/>
    </row>
    <row r="216" spans="1:9" ht="15.75" hidden="1">
      <c r="A216" s="191" t="s">
        <v>205</v>
      </c>
      <c r="B216" s="192"/>
      <c r="C216" s="192"/>
      <c r="D216" s="302"/>
      <c r="E216" s="267"/>
      <c r="F216" s="302"/>
      <c r="G216" s="258"/>
      <c r="H216" s="302"/>
      <c r="I216" s="295"/>
    </row>
    <row r="217" spans="1:9" ht="15.75" hidden="1">
      <c r="A217" s="187"/>
      <c r="B217" s="188" t="s">
        <v>189</v>
      </c>
      <c r="C217" s="188"/>
      <c r="D217" s="188"/>
      <c r="E217" s="188"/>
      <c r="F217" s="188"/>
      <c r="G217" s="188"/>
      <c r="H217" s="188"/>
      <c r="I217" s="241"/>
    </row>
    <row r="218" spans="1:9" ht="15.75" hidden="1">
      <c r="A218" s="187"/>
      <c r="B218" s="188" t="s">
        <v>185</v>
      </c>
      <c r="C218" s="188"/>
      <c r="D218" s="188"/>
      <c r="E218" s="188"/>
      <c r="F218" s="188"/>
      <c r="G218" s="188"/>
      <c r="H218" s="188"/>
      <c r="I218" s="241"/>
    </row>
    <row r="219" spans="1:9" ht="15.75" hidden="1">
      <c r="A219" s="187"/>
      <c r="B219" s="188" t="s">
        <v>186</v>
      </c>
      <c r="C219" s="188"/>
      <c r="D219" s="188"/>
      <c r="E219" s="188"/>
      <c r="F219" s="188"/>
      <c r="G219" s="188"/>
      <c r="H219" s="188"/>
      <c r="I219" s="241"/>
    </row>
    <row r="220" spans="1:9" ht="15.75" hidden="1">
      <c r="A220" s="187"/>
      <c r="B220" s="188" t="s">
        <v>201</v>
      </c>
      <c r="C220" s="188"/>
      <c r="D220" s="188"/>
      <c r="E220" s="188"/>
      <c r="F220" s="188"/>
      <c r="G220" s="188"/>
      <c r="H220" s="188"/>
      <c r="I220" s="241"/>
    </row>
    <row r="221" spans="1:9" ht="15.75" hidden="1">
      <c r="A221" s="242" t="s">
        <v>187</v>
      </c>
      <c r="B221" s="210"/>
      <c r="C221" s="210"/>
      <c r="D221" s="210"/>
      <c r="E221" s="210"/>
      <c r="F221" s="210"/>
      <c r="G221" s="210"/>
      <c r="H221" s="210"/>
      <c r="I221" s="243"/>
    </row>
    <row r="222" spans="1:9" ht="15" customHeight="1" hidden="1">
      <c r="A222" s="432" t="s">
        <v>174</v>
      </c>
      <c r="B222" s="433"/>
      <c r="C222" s="433"/>
      <c r="D222" s="438"/>
      <c r="E222" s="441" t="s">
        <v>197</v>
      </c>
      <c r="F222" s="441" t="s">
        <v>198</v>
      </c>
      <c r="G222" s="441" t="s">
        <v>170</v>
      </c>
      <c r="H222" s="441" t="s">
        <v>163</v>
      </c>
      <c r="I222" s="441" t="s">
        <v>164</v>
      </c>
    </row>
    <row r="223" spans="1:9" ht="15" customHeight="1" hidden="1">
      <c r="A223" s="434"/>
      <c r="B223" s="435"/>
      <c r="C223" s="435"/>
      <c r="D223" s="439"/>
      <c r="E223" s="442"/>
      <c r="F223" s="442"/>
      <c r="G223" s="442"/>
      <c r="H223" s="442"/>
      <c r="I223" s="442"/>
    </row>
    <row r="224" spans="1:9" ht="15" customHeight="1" hidden="1">
      <c r="A224" s="436"/>
      <c r="B224" s="437"/>
      <c r="C224" s="437"/>
      <c r="D224" s="440"/>
      <c r="E224" s="443"/>
      <c r="F224" s="443"/>
      <c r="G224" s="443"/>
      <c r="H224" s="443"/>
      <c r="I224" s="443"/>
    </row>
    <row r="225" spans="1:9" ht="15.75" customHeight="1" hidden="1">
      <c r="A225" s="458" t="s">
        <v>203</v>
      </c>
      <c r="B225" s="459"/>
      <c r="C225" s="459"/>
      <c r="D225" s="248"/>
      <c r="E225" s="300"/>
      <c r="F225" s="300"/>
      <c r="G225" s="300"/>
      <c r="H225" s="300"/>
      <c r="I225" s="300"/>
    </row>
    <row r="226" spans="1:9" ht="15.75" hidden="1">
      <c r="A226" s="214" t="s">
        <v>183</v>
      </c>
      <c r="B226" s="188"/>
      <c r="C226" s="188"/>
      <c r="D226" s="218"/>
      <c r="E226" s="301"/>
      <c r="F226" s="218"/>
      <c r="G226" s="303"/>
      <c r="H226" s="301"/>
      <c r="I226" s="220"/>
    </row>
    <row r="227" spans="1:9" ht="15.75" hidden="1">
      <c r="A227" s="187" t="s">
        <v>176</v>
      </c>
      <c r="B227" s="188"/>
      <c r="C227" s="188"/>
      <c r="D227" s="218"/>
      <c r="E227" s="301"/>
      <c r="F227" s="218"/>
      <c r="G227" s="301"/>
      <c r="H227" s="301"/>
      <c r="I227" s="190"/>
    </row>
    <row r="228" spans="1:9" ht="15.75" hidden="1">
      <c r="A228" s="187" t="s">
        <v>177</v>
      </c>
      <c r="B228" s="188"/>
      <c r="C228" s="188"/>
      <c r="D228" s="218"/>
      <c r="E228" s="301"/>
      <c r="F228" s="218"/>
      <c r="G228" s="301"/>
      <c r="H228" s="301"/>
      <c r="I228" s="190"/>
    </row>
    <row r="229" spans="1:9" ht="15.75" hidden="1">
      <c r="A229" s="187" t="s">
        <v>178</v>
      </c>
      <c r="B229" s="188"/>
      <c r="C229" s="188"/>
      <c r="D229" s="218"/>
      <c r="E229" s="301"/>
      <c r="F229" s="218"/>
      <c r="G229" s="301"/>
      <c r="H229" s="301"/>
      <c r="I229" s="190"/>
    </row>
    <row r="230" spans="1:9" ht="15.75" hidden="1">
      <c r="A230" s="187" t="s">
        <v>179</v>
      </c>
      <c r="B230" s="188"/>
      <c r="C230" s="188"/>
      <c r="D230" s="218"/>
      <c r="E230" s="301"/>
      <c r="F230" s="218"/>
      <c r="G230" s="301"/>
      <c r="H230" s="301"/>
      <c r="I230" s="190"/>
    </row>
    <row r="231" spans="1:9" ht="15.75" hidden="1">
      <c r="A231" s="187" t="s">
        <v>180</v>
      </c>
      <c r="B231" s="188"/>
      <c r="C231" s="188"/>
      <c r="D231" s="218"/>
      <c r="E231" s="301"/>
      <c r="F231" s="218"/>
      <c r="G231" s="301"/>
      <c r="H231" s="301"/>
      <c r="I231" s="190"/>
    </row>
    <row r="232" spans="1:9" ht="15.75" hidden="1">
      <c r="A232" s="187" t="s">
        <v>181</v>
      </c>
      <c r="B232" s="188"/>
      <c r="C232" s="188"/>
      <c r="D232" s="218"/>
      <c r="E232" s="301"/>
      <c r="F232" s="218"/>
      <c r="G232" s="301"/>
      <c r="H232" s="301"/>
      <c r="I232" s="190"/>
    </row>
    <row r="233" spans="1:9" ht="15.75" hidden="1">
      <c r="A233" s="214" t="s">
        <v>204</v>
      </c>
      <c r="B233" s="188"/>
      <c r="C233" s="188"/>
      <c r="D233" s="218"/>
      <c r="E233" s="301"/>
      <c r="F233" s="218"/>
      <c r="G233" s="303"/>
      <c r="H233" s="301"/>
      <c r="I233" s="220"/>
    </row>
    <row r="234" spans="1:9" ht="15.75" customHeight="1" hidden="1">
      <c r="A234" s="461" t="s">
        <v>182</v>
      </c>
      <c r="B234" s="462"/>
      <c r="C234" s="462"/>
      <c r="D234" s="218"/>
      <c r="E234" s="301"/>
      <c r="F234" s="218"/>
      <c r="G234" s="301"/>
      <c r="H234" s="301"/>
      <c r="I234" s="220"/>
    </row>
    <row r="235" spans="1:9" ht="15.75" hidden="1">
      <c r="A235" s="214" t="s">
        <v>183</v>
      </c>
      <c r="B235" s="188"/>
      <c r="C235" s="188"/>
      <c r="D235" s="218"/>
      <c r="E235" s="301"/>
      <c r="F235" s="218"/>
      <c r="G235" s="303"/>
      <c r="H235" s="301"/>
      <c r="I235" s="220"/>
    </row>
    <row r="236" spans="1:9" ht="15.75" hidden="1">
      <c r="A236" s="187" t="s">
        <v>215</v>
      </c>
      <c r="B236" s="188"/>
      <c r="C236" s="188"/>
      <c r="D236" s="218"/>
      <c r="E236" s="301"/>
      <c r="F236" s="218"/>
      <c r="G236" s="301"/>
      <c r="H236" s="301"/>
      <c r="I236" s="190"/>
    </row>
    <row r="237" spans="1:9" ht="15.75" hidden="1">
      <c r="A237" s="187" t="s">
        <v>179</v>
      </c>
      <c r="B237" s="188"/>
      <c r="C237" s="188"/>
      <c r="D237" s="218"/>
      <c r="E237" s="301"/>
      <c r="F237" s="218"/>
      <c r="G237" s="301"/>
      <c r="H237" s="301"/>
      <c r="I237" s="190"/>
    </row>
    <row r="238" spans="1:9" ht="15.75" hidden="1">
      <c r="A238" s="187" t="s">
        <v>180</v>
      </c>
      <c r="B238" s="188"/>
      <c r="C238" s="188"/>
      <c r="D238" s="218"/>
      <c r="E238" s="301"/>
      <c r="F238" s="218"/>
      <c r="G238" s="301"/>
      <c r="H238" s="301"/>
      <c r="I238" s="190"/>
    </row>
    <row r="239" spans="1:9" ht="15.75" hidden="1">
      <c r="A239" s="187" t="s">
        <v>181</v>
      </c>
      <c r="B239" s="188"/>
      <c r="C239" s="188"/>
      <c r="D239" s="218"/>
      <c r="E239" s="301"/>
      <c r="F239" s="218"/>
      <c r="G239" s="301"/>
      <c r="H239" s="301"/>
      <c r="I239" s="190"/>
    </row>
    <row r="240" spans="1:9" ht="15.75" hidden="1">
      <c r="A240" s="214" t="s">
        <v>204</v>
      </c>
      <c r="B240" s="188"/>
      <c r="C240" s="188"/>
      <c r="D240" s="218"/>
      <c r="E240" s="301"/>
      <c r="F240" s="218"/>
      <c r="G240" s="303"/>
      <c r="H240" s="301"/>
      <c r="I240" s="220"/>
    </row>
    <row r="241" spans="1:9" ht="15.75" customHeight="1" hidden="1">
      <c r="A241" s="461" t="s">
        <v>206</v>
      </c>
      <c r="B241" s="462"/>
      <c r="C241" s="462"/>
      <c r="D241" s="218"/>
      <c r="E241" s="301"/>
      <c r="F241" s="218"/>
      <c r="G241" s="301"/>
      <c r="H241" s="301"/>
      <c r="I241" s="190"/>
    </row>
    <row r="242" spans="1:9" ht="15.75" hidden="1">
      <c r="A242" s="187" t="s">
        <v>184</v>
      </c>
      <c r="B242" s="188"/>
      <c r="C242" s="188"/>
      <c r="D242" s="218"/>
      <c r="E242" s="301"/>
      <c r="F242" s="218"/>
      <c r="G242" s="303"/>
      <c r="H242" s="301"/>
      <c r="I242" s="220"/>
    </row>
    <row r="243" spans="1:9" ht="15.75" hidden="1">
      <c r="A243" s="191" t="s">
        <v>205</v>
      </c>
      <c r="B243" s="192"/>
      <c r="C243" s="192"/>
      <c r="D243" s="267"/>
      <c r="E243" s="302"/>
      <c r="F243" s="267"/>
      <c r="G243" s="304"/>
      <c r="H243" s="302"/>
      <c r="I243" s="295"/>
    </row>
    <row r="244" spans="1:9" ht="15.75" hidden="1">
      <c r="A244" s="242" t="s">
        <v>188</v>
      </c>
      <c r="B244" s="210"/>
      <c r="C244" s="210"/>
      <c r="D244" s="210"/>
      <c r="E244" s="210"/>
      <c r="F244" s="210"/>
      <c r="G244" s="210"/>
      <c r="H244" s="210"/>
      <c r="I244" s="243"/>
    </row>
    <row r="245" spans="1:9" ht="15" customHeight="1" hidden="1">
      <c r="A245" s="432" t="s">
        <v>174</v>
      </c>
      <c r="B245" s="433"/>
      <c r="C245" s="438"/>
      <c r="D245" s="441" t="s">
        <v>208</v>
      </c>
      <c r="E245" s="441" t="s">
        <v>209</v>
      </c>
      <c r="F245" s="441" t="s">
        <v>210</v>
      </c>
      <c r="G245" s="441" t="s">
        <v>211</v>
      </c>
      <c r="H245" s="441" t="s">
        <v>212</v>
      </c>
      <c r="I245" s="441" t="s">
        <v>164</v>
      </c>
    </row>
    <row r="246" spans="1:9" ht="15" customHeight="1" hidden="1">
      <c r="A246" s="434"/>
      <c r="B246" s="435"/>
      <c r="C246" s="439"/>
      <c r="D246" s="442"/>
      <c r="E246" s="442"/>
      <c r="F246" s="442"/>
      <c r="G246" s="442"/>
      <c r="H246" s="442"/>
      <c r="I246" s="442"/>
    </row>
    <row r="247" spans="1:9" ht="15" customHeight="1" hidden="1">
      <c r="A247" s="436"/>
      <c r="B247" s="437"/>
      <c r="C247" s="440"/>
      <c r="D247" s="443"/>
      <c r="E247" s="443"/>
      <c r="F247" s="443"/>
      <c r="G247" s="443"/>
      <c r="H247" s="443"/>
      <c r="I247" s="443"/>
    </row>
    <row r="248" spans="1:9" ht="15.75" customHeight="1" hidden="1">
      <c r="A248" s="458" t="s">
        <v>202</v>
      </c>
      <c r="B248" s="459"/>
      <c r="C248" s="460"/>
      <c r="D248" s="300"/>
      <c r="E248" s="261"/>
      <c r="F248" s="300"/>
      <c r="G248" s="261"/>
      <c r="H248" s="300"/>
      <c r="I248" s="248"/>
    </row>
    <row r="249" spans="1:9" ht="15.75" hidden="1">
      <c r="A249" s="214" t="s">
        <v>183</v>
      </c>
      <c r="B249" s="188"/>
      <c r="C249" s="188"/>
      <c r="D249" s="301"/>
      <c r="E249" s="218"/>
      <c r="F249" s="301"/>
      <c r="G249" s="256"/>
      <c r="H249" s="301"/>
      <c r="I249" s="220"/>
    </row>
    <row r="250" spans="1:9" ht="15.75" hidden="1">
      <c r="A250" s="187" t="s">
        <v>176</v>
      </c>
      <c r="B250" s="188"/>
      <c r="C250" s="188"/>
      <c r="D250" s="301"/>
      <c r="E250" s="218"/>
      <c r="F250" s="301"/>
      <c r="G250" s="218"/>
      <c r="H250" s="301"/>
      <c r="I250" s="190"/>
    </row>
    <row r="251" spans="1:9" ht="15.75" hidden="1">
      <c r="A251" s="187" t="s">
        <v>213</v>
      </c>
      <c r="B251" s="188"/>
      <c r="C251" s="188"/>
      <c r="D251" s="301"/>
      <c r="E251" s="218"/>
      <c r="F251" s="301"/>
      <c r="G251" s="218"/>
      <c r="H251" s="301"/>
      <c r="I251" s="190"/>
    </row>
    <row r="252" spans="1:9" ht="15.75" hidden="1">
      <c r="A252" s="187" t="s">
        <v>214</v>
      </c>
      <c r="B252" s="188"/>
      <c r="C252" s="188"/>
      <c r="D252" s="301"/>
      <c r="E252" s="218"/>
      <c r="F252" s="301"/>
      <c r="G252" s="218"/>
      <c r="H252" s="301"/>
      <c r="I252" s="190"/>
    </row>
    <row r="253" spans="1:9" ht="15.75" hidden="1">
      <c r="A253" s="187" t="s">
        <v>178</v>
      </c>
      <c r="B253" s="188"/>
      <c r="C253" s="188"/>
      <c r="D253" s="301"/>
      <c r="E253" s="218"/>
      <c r="F253" s="301"/>
      <c r="G253" s="218"/>
      <c r="H253" s="301"/>
      <c r="I253" s="190"/>
    </row>
    <row r="254" spans="1:9" ht="15.75" hidden="1">
      <c r="A254" s="187" t="s">
        <v>180</v>
      </c>
      <c r="B254" s="188"/>
      <c r="C254" s="188"/>
      <c r="D254" s="301"/>
      <c r="E254" s="218"/>
      <c r="F254" s="301"/>
      <c r="G254" s="218"/>
      <c r="H254" s="301"/>
      <c r="I254" s="190"/>
    </row>
    <row r="255" spans="1:9" ht="15.75" hidden="1">
      <c r="A255" s="214" t="s">
        <v>204</v>
      </c>
      <c r="B255" s="188"/>
      <c r="C255" s="188"/>
      <c r="D255" s="301"/>
      <c r="E255" s="218"/>
      <c r="F255" s="301"/>
      <c r="G255" s="256"/>
      <c r="H255" s="301"/>
      <c r="I255" s="220"/>
    </row>
    <row r="256" spans="1:9" ht="15.75" customHeight="1" hidden="1">
      <c r="A256" s="461" t="s">
        <v>182</v>
      </c>
      <c r="B256" s="462"/>
      <c r="C256" s="463"/>
      <c r="D256" s="301"/>
      <c r="E256" s="218"/>
      <c r="F256" s="301"/>
      <c r="G256" s="218"/>
      <c r="H256" s="301"/>
      <c r="I256" s="220"/>
    </row>
    <row r="257" spans="1:9" ht="15.75" hidden="1">
      <c r="A257" s="214" t="s">
        <v>183</v>
      </c>
      <c r="B257" s="188"/>
      <c r="C257" s="188"/>
      <c r="D257" s="301"/>
      <c r="E257" s="218"/>
      <c r="F257" s="301"/>
      <c r="G257" s="256"/>
      <c r="H257" s="301"/>
      <c r="I257" s="220"/>
    </row>
    <row r="258" spans="1:9" ht="15.75" hidden="1">
      <c r="A258" s="187" t="s">
        <v>215</v>
      </c>
      <c r="B258" s="188"/>
      <c r="C258" s="188"/>
      <c r="D258" s="301"/>
      <c r="E258" s="218"/>
      <c r="F258" s="301"/>
      <c r="G258" s="218"/>
      <c r="H258" s="301"/>
      <c r="I258" s="190"/>
    </row>
    <row r="259" spans="1:9" ht="15.75" hidden="1">
      <c r="A259" s="187" t="s">
        <v>180</v>
      </c>
      <c r="B259" s="188"/>
      <c r="C259" s="188"/>
      <c r="D259" s="301"/>
      <c r="E259" s="218"/>
      <c r="F259" s="301"/>
      <c r="G259" s="218"/>
      <c r="H259" s="301"/>
      <c r="I259" s="190"/>
    </row>
    <row r="260" spans="1:9" ht="15.75" hidden="1">
      <c r="A260" s="187" t="s">
        <v>181</v>
      </c>
      <c r="B260" s="188"/>
      <c r="C260" s="188"/>
      <c r="D260" s="301"/>
      <c r="E260" s="218"/>
      <c r="F260" s="301"/>
      <c r="G260" s="218"/>
      <c r="H260" s="301"/>
      <c r="I260" s="190"/>
    </row>
    <row r="261" spans="1:9" ht="15.75" hidden="1">
      <c r="A261" s="214" t="s">
        <v>204</v>
      </c>
      <c r="B261" s="188"/>
      <c r="C261" s="188"/>
      <c r="D261" s="301"/>
      <c r="E261" s="218"/>
      <c r="F261" s="301"/>
      <c r="G261" s="256"/>
      <c r="H261" s="301"/>
      <c r="I261" s="220"/>
    </row>
    <row r="262" spans="1:9" ht="15.75" customHeight="1" hidden="1">
      <c r="A262" s="461" t="s">
        <v>207</v>
      </c>
      <c r="B262" s="462"/>
      <c r="C262" s="463"/>
      <c r="D262" s="301"/>
      <c r="E262" s="218"/>
      <c r="F262" s="301"/>
      <c r="G262" s="218"/>
      <c r="H262" s="301"/>
      <c r="I262" s="190"/>
    </row>
    <row r="263" spans="1:9" ht="15.75" hidden="1">
      <c r="A263" s="187" t="s">
        <v>184</v>
      </c>
      <c r="B263" s="188"/>
      <c r="C263" s="188"/>
      <c r="D263" s="301"/>
      <c r="E263" s="218"/>
      <c r="F263" s="301"/>
      <c r="G263" s="256"/>
      <c r="H263" s="301"/>
      <c r="I263" s="220"/>
    </row>
    <row r="264" spans="1:9" ht="15.75" hidden="1">
      <c r="A264" s="191" t="s">
        <v>205</v>
      </c>
      <c r="B264" s="192"/>
      <c r="C264" s="192"/>
      <c r="D264" s="302"/>
      <c r="E264" s="267"/>
      <c r="F264" s="302"/>
      <c r="G264" s="258"/>
      <c r="H264" s="302"/>
      <c r="I264" s="295"/>
    </row>
    <row r="265" spans="1:9" ht="15.75" hidden="1">
      <c r="A265" s="209"/>
      <c r="B265" s="210"/>
      <c r="C265" s="210"/>
      <c r="D265" s="212"/>
      <c r="E265" s="212"/>
      <c r="F265" s="212"/>
      <c r="G265" s="217"/>
      <c r="H265" s="212"/>
      <c r="I265" s="196"/>
    </row>
    <row r="266" spans="1:9" ht="15.75">
      <c r="A266" s="242" t="s">
        <v>476</v>
      </c>
      <c r="B266" s="210"/>
      <c r="C266" s="210"/>
      <c r="D266" s="210"/>
      <c r="E266" s="210"/>
      <c r="F266" s="420" t="s">
        <v>709</v>
      </c>
      <c r="G266" s="422"/>
      <c r="H266" s="448">
        <v>40544</v>
      </c>
      <c r="I266" s="449"/>
    </row>
    <row r="267" spans="1:9" ht="15.75">
      <c r="A267" s="247" t="s">
        <v>477</v>
      </c>
      <c r="B267" s="184"/>
      <c r="C267" s="184"/>
      <c r="D267" s="184"/>
      <c r="E267" s="184"/>
      <c r="F267" s="452">
        <v>7821311153</v>
      </c>
      <c r="G267" s="453"/>
      <c r="H267" s="452">
        <v>5372259755</v>
      </c>
      <c r="I267" s="453"/>
    </row>
    <row r="268" spans="1:9" ht="15.75">
      <c r="A268" s="191" t="s">
        <v>478</v>
      </c>
      <c r="B268" s="192"/>
      <c r="C268" s="192"/>
      <c r="D268" s="192"/>
      <c r="E268" s="192"/>
      <c r="F268" s="191"/>
      <c r="G268" s="192"/>
      <c r="H268" s="191"/>
      <c r="I268" s="249"/>
    </row>
    <row r="269" spans="1:9" ht="15.75">
      <c r="A269" s="191"/>
      <c r="B269" s="192"/>
      <c r="C269" s="192"/>
      <c r="D269" s="192"/>
      <c r="E269" s="192"/>
      <c r="F269" s="192"/>
      <c r="G269" s="192"/>
      <c r="H269" s="192"/>
      <c r="I269" s="249"/>
    </row>
    <row r="270" spans="1:9" ht="15.75">
      <c r="A270" s="191"/>
      <c r="B270" s="192"/>
      <c r="C270" s="192"/>
      <c r="D270" s="192"/>
      <c r="E270" s="192"/>
      <c r="F270" s="192"/>
      <c r="G270" s="192"/>
      <c r="H270" s="192"/>
      <c r="I270" s="249"/>
    </row>
    <row r="271" spans="1:9" ht="21" customHeight="1">
      <c r="A271" s="281" t="s">
        <v>479</v>
      </c>
      <c r="B271" s="282"/>
      <c r="C271" s="282"/>
      <c r="D271" s="282"/>
      <c r="E271" s="282"/>
      <c r="F271" s="282"/>
      <c r="G271" s="282"/>
      <c r="H271" s="282"/>
      <c r="I271" s="283"/>
    </row>
    <row r="272" spans="1:9" ht="15" customHeight="1">
      <c r="A272" s="432" t="s">
        <v>480</v>
      </c>
      <c r="B272" s="433"/>
      <c r="C272" s="433"/>
      <c r="D272" s="433"/>
      <c r="E272" s="438"/>
      <c r="F272" s="441" t="s">
        <v>481</v>
      </c>
      <c r="G272" s="441" t="s">
        <v>482</v>
      </c>
      <c r="H272" s="441" t="s">
        <v>483</v>
      </c>
      <c r="I272" s="441" t="s">
        <v>484</v>
      </c>
    </row>
    <row r="273" spans="1:9" ht="15">
      <c r="A273" s="434"/>
      <c r="B273" s="435"/>
      <c r="C273" s="435"/>
      <c r="D273" s="435"/>
      <c r="E273" s="439"/>
      <c r="F273" s="442"/>
      <c r="G273" s="442"/>
      <c r="H273" s="442"/>
      <c r="I273" s="442"/>
    </row>
    <row r="274" spans="1:9" ht="7.5" customHeight="1">
      <c r="A274" s="436"/>
      <c r="B274" s="437"/>
      <c r="C274" s="437"/>
      <c r="D274" s="437"/>
      <c r="E274" s="440"/>
      <c r="F274" s="443"/>
      <c r="G274" s="443"/>
      <c r="H274" s="443"/>
      <c r="I274" s="443"/>
    </row>
    <row r="275" spans="1:9" ht="15.75">
      <c r="A275" s="458" t="s">
        <v>485</v>
      </c>
      <c r="B275" s="459"/>
      <c r="C275" s="459"/>
      <c r="D275" s="261"/>
      <c r="E275" s="261"/>
      <c r="F275" s="300"/>
      <c r="G275" s="261"/>
      <c r="H275" s="300"/>
      <c r="I275" s="248"/>
    </row>
    <row r="276" spans="1:9" ht="15.75">
      <c r="A276" s="214" t="s">
        <v>486</v>
      </c>
      <c r="B276" s="188"/>
      <c r="C276" s="188"/>
      <c r="D276" s="218"/>
      <c r="E276" s="218"/>
      <c r="F276" s="301"/>
      <c r="G276" s="256"/>
      <c r="H276" s="301"/>
      <c r="I276" s="220"/>
    </row>
    <row r="277" spans="1:9" ht="15.75">
      <c r="A277" s="187" t="s">
        <v>487</v>
      </c>
      <c r="B277" s="188"/>
      <c r="C277" s="188"/>
      <c r="D277" s="218"/>
      <c r="E277" s="218"/>
      <c r="F277" s="301"/>
      <c r="G277" s="218"/>
      <c r="H277" s="301"/>
      <c r="I277" s="190"/>
    </row>
    <row r="278" spans="1:9" ht="15.75">
      <c r="A278" s="187" t="s">
        <v>488</v>
      </c>
      <c r="B278" s="188"/>
      <c r="C278" s="188"/>
      <c r="D278" s="218"/>
      <c r="E278" s="218"/>
      <c r="F278" s="301"/>
      <c r="G278" s="218"/>
      <c r="H278" s="301"/>
      <c r="I278" s="190"/>
    </row>
    <row r="279" spans="1:9" ht="15.75">
      <c r="A279" s="187" t="s">
        <v>489</v>
      </c>
      <c r="B279" s="188"/>
      <c r="C279" s="188"/>
      <c r="D279" s="218"/>
      <c r="E279" s="218"/>
      <c r="F279" s="301"/>
      <c r="G279" s="218"/>
      <c r="H279" s="301"/>
      <c r="I279" s="190"/>
    </row>
    <row r="280" spans="1:9" ht="15.75">
      <c r="A280" s="187" t="s">
        <v>490</v>
      </c>
      <c r="B280" s="188"/>
      <c r="C280" s="188"/>
      <c r="D280" s="218"/>
      <c r="E280" s="218"/>
      <c r="F280" s="301"/>
      <c r="G280" s="218"/>
      <c r="H280" s="301"/>
      <c r="I280" s="190"/>
    </row>
    <row r="281" spans="1:9" ht="15.75">
      <c r="A281" s="187" t="s">
        <v>491</v>
      </c>
      <c r="B281" s="188"/>
      <c r="C281" s="188"/>
      <c r="D281" s="218"/>
      <c r="E281" s="218"/>
      <c r="F281" s="301"/>
      <c r="G281" s="218"/>
      <c r="H281" s="301"/>
      <c r="I281" s="190"/>
    </row>
    <row r="282" spans="1:9" ht="15.75">
      <c r="A282" s="187" t="s">
        <v>492</v>
      </c>
      <c r="B282" s="188"/>
      <c r="C282" s="188"/>
      <c r="D282" s="218"/>
      <c r="E282" s="218"/>
      <c r="F282" s="301"/>
      <c r="G282" s="218"/>
      <c r="H282" s="301"/>
      <c r="I282" s="190"/>
    </row>
    <row r="283" spans="1:9" ht="15.75">
      <c r="A283" s="214" t="s">
        <v>493</v>
      </c>
      <c r="B283" s="188"/>
      <c r="C283" s="188"/>
      <c r="D283" s="218"/>
      <c r="E283" s="218"/>
      <c r="F283" s="301"/>
      <c r="G283" s="256"/>
      <c r="H283" s="301"/>
      <c r="I283" s="220"/>
    </row>
    <row r="284" spans="1:9" ht="15.75">
      <c r="A284" s="461" t="s">
        <v>494</v>
      </c>
      <c r="B284" s="462"/>
      <c r="C284" s="462"/>
      <c r="D284" s="218"/>
      <c r="E284" s="218"/>
      <c r="F284" s="301"/>
      <c r="G284" s="218"/>
      <c r="H284" s="301"/>
      <c r="I284" s="220"/>
    </row>
    <row r="285" spans="1:9" ht="15.75">
      <c r="A285" s="214" t="s">
        <v>486</v>
      </c>
      <c r="B285" s="188"/>
      <c r="C285" s="188"/>
      <c r="D285" s="218"/>
      <c r="E285" s="218"/>
      <c r="F285" s="301"/>
      <c r="G285" s="256"/>
      <c r="H285" s="301"/>
      <c r="I285" s="220"/>
    </row>
    <row r="286" spans="1:9" ht="15.75">
      <c r="A286" s="187" t="s">
        <v>495</v>
      </c>
      <c r="B286" s="188"/>
      <c r="C286" s="188"/>
      <c r="D286" s="218"/>
      <c r="E286" s="218"/>
      <c r="F286" s="301"/>
      <c r="G286" s="218"/>
      <c r="H286" s="301"/>
      <c r="I286" s="190"/>
    </row>
    <row r="287" spans="1:9" ht="15.75">
      <c r="A287" s="187" t="s">
        <v>490</v>
      </c>
      <c r="B287" s="188"/>
      <c r="C287" s="188"/>
      <c r="D287" s="218"/>
      <c r="E287" s="218"/>
      <c r="F287" s="301"/>
      <c r="G287" s="218"/>
      <c r="H287" s="301"/>
      <c r="I287" s="190"/>
    </row>
    <row r="288" spans="1:9" ht="15.75">
      <c r="A288" s="187" t="s">
        <v>491</v>
      </c>
      <c r="B288" s="188"/>
      <c r="C288" s="188"/>
      <c r="D288" s="218"/>
      <c r="E288" s="218"/>
      <c r="F288" s="301"/>
      <c r="G288" s="218"/>
      <c r="H288" s="301"/>
      <c r="I288" s="190"/>
    </row>
    <row r="289" spans="1:9" ht="15.75">
      <c r="A289" s="187" t="s">
        <v>492</v>
      </c>
      <c r="B289" s="188"/>
      <c r="C289" s="188"/>
      <c r="D289" s="218"/>
      <c r="E289" s="218"/>
      <c r="F289" s="301"/>
      <c r="G289" s="218"/>
      <c r="H289" s="301"/>
      <c r="I289" s="190"/>
    </row>
    <row r="290" spans="1:9" ht="15.75">
      <c r="A290" s="305" t="s">
        <v>493</v>
      </c>
      <c r="B290" s="192"/>
      <c r="C290" s="192"/>
      <c r="D290" s="267"/>
      <c r="E290" s="267"/>
      <c r="F290" s="302"/>
      <c r="G290" s="258"/>
      <c r="H290" s="302"/>
      <c r="I290" s="295"/>
    </row>
    <row r="291" spans="1:9" ht="12" customHeight="1">
      <c r="A291" s="242"/>
      <c r="B291" s="210"/>
      <c r="C291" s="210"/>
      <c r="D291" s="212"/>
      <c r="E291" s="212"/>
      <c r="F291" s="212"/>
      <c r="G291" s="217"/>
      <c r="H291" s="212"/>
      <c r="I291" s="196"/>
    </row>
    <row r="292" spans="1:9" ht="15.75">
      <c r="A292" s="242" t="s">
        <v>496</v>
      </c>
      <c r="B292" s="210"/>
      <c r="C292" s="210"/>
      <c r="D292" s="210"/>
      <c r="E292" s="210"/>
      <c r="F292" s="420" t="s">
        <v>709</v>
      </c>
      <c r="G292" s="422"/>
      <c r="H292" s="448">
        <v>40544</v>
      </c>
      <c r="I292" s="449"/>
    </row>
    <row r="293" spans="1:9" ht="15.75">
      <c r="A293" s="182" t="s">
        <v>662</v>
      </c>
      <c r="B293" s="184"/>
      <c r="C293" s="184"/>
      <c r="D293" s="184"/>
      <c r="E293" s="259"/>
      <c r="F293" s="311"/>
      <c r="G293" s="310"/>
      <c r="H293" s="311"/>
      <c r="I293" s="310"/>
    </row>
    <row r="294" spans="1:9" ht="15.75">
      <c r="A294" s="187" t="s">
        <v>699</v>
      </c>
      <c r="B294" s="188"/>
      <c r="C294" s="188"/>
      <c r="D294" s="188"/>
      <c r="E294" s="241"/>
      <c r="F294" s="410">
        <v>4060872031</v>
      </c>
      <c r="G294" s="411"/>
      <c r="H294" s="410">
        <v>4060872031</v>
      </c>
      <c r="I294" s="411"/>
    </row>
    <row r="295" spans="1:9" ht="15.75">
      <c r="A295" s="187" t="s">
        <v>724</v>
      </c>
      <c r="B295" s="188"/>
      <c r="C295" s="188"/>
      <c r="D295" s="188"/>
      <c r="E295" s="241"/>
      <c r="F295" s="410">
        <v>4155744577</v>
      </c>
      <c r="G295" s="411"/>
      <c r="H295" s="410">
        <v>4155744577</v>
      </c>
      <c r="I295" s="411"/>
    </row>
    <row r="296" spans="1:9" ht="15.75">
      <c r="A296" s="187" t="s">
        <v>725</v>
      </c>
      <c r="B296" s="188"/>
      <c r="C296" s="188"/>
      <c r="D296" s="188"/>
      <c r="E296" s="241"/>
      <c r="F296" s="450">
        <f>4798787387+600000000</f>
        <v>5398787387</v>
      </c>
      <c r="G296" s="451"/>
      <c r="H296" s="450">
        <v>4798787387</v>
      </c>
      <c r="I296" s="451"/>
    </row>
    <row r="297" spans="1:9" ht="15.75">
      <c r="A297" s="187" t="s">
        <v>727</v>
      </c>
      <c r="B297" s="188"/>
      <c r="C297" s="188"/>
      <c r="D297" s="188"/>
      <c r="E297" s="241"/>
      <c r="F297" s="410">
        <v>5815677951</v>
      </c>
      <c r="G297" s="411"/>
      <c r="H297" s="410">
        <v>5815677951</v>
      </c>
      <c r="I297" s="411"/>
    </row>
    <row r="298" spans="1:9" ht="15.75">
      <c r="A298" s="187" t="s">
        <v>728</v>
      </c>
      <c r="B298" s="188"/>
      <c r="C298" s="188"/>
      <c r="D298" s="188"/>
      <c r="E298" s="241"/>
      <c r="F298" s="410">
        <v>3097019743</v>
      </c>
      <c r="G298" s="411"/>
      <c r="H298" s="410">
        <v>3097019743</v>
      </c>
      <c r="I298" s="411"/>
    </row>
    <row r="299" spans="1:9" ht="15.75">
      <c r="A299" s="187" t="s">
        <v>729</v>
      </c>
      <c r="B299" s="188"/>
      <c r="C299" s="188"/>
      <c r="D299" s="188"/>
      <c r="E299" s="241"/>
      <c r="F299" s="410">
        <v>414630000</v>
      </c>
      <c r="G299" s="411"/>
      <c r="H299" s="410">
        <v>414630000</v>
      </c>
      <c r="I299" s="411"/>
    </row>
    <row r="300" spans="1:9" ht="15.75">
      <c r="A300" s="187" t="s">
        <v>674</v>
      </c>
      <c r="B300" s="188"/>
      <c r="C300" s="188"/>
      <c r="D300" s="188"/>
      <c r="E300" s="241"/>
      <c r="F300" s="410">
        <v>2253785044</v>
      </c>
      <c r="G300" s="411"/>
      <c r="H300" s="410">
        <v>2253785044</v>
      </c>
      <c r="I300" s="411"/>
    </row>
    <row r="301" spans="1:9" ht="15.75">
      <c r="A301" s="187" t="s">
        <v>675</v>
      </c>
      <c r="B301" s="188"/>
      <c r="C301" s="188"/>
      <c r="D301" s="188"/>
      <c r="E301" s="241"/>
      <c r="F301" s="410">
        <v>46720580</v>
      </c>
      <c r="G301" s="411"/>
      <c r="H301" s="410">
        <v>46720580</v>
      </c>
      <c r="I301" s="411"/>
    </row>
    <row r="302" spans="1:9" ht="15.75">
      <c r="A302" s="191"/>
      <c r="B302" s="257" t="s">
        <v>447</v>
      </c>
      <c r="C302" s="192"/>
      <c r="D302" s="192"/>
      <c r="E302" s="249"/>
      <c r="F302" s="466">
        <f>SUM(F294:G301)</f>
        <v>25243237313</v>
      </c>
      <c r="G302" s="467"/>
      <c r="H302" s="466">
        <f>SUM(H294:I301)</f>
        <v>24643237313</v>
      </c>
      <c r="I302" s="467"/>
    </row>
    <row r="303" spans="1:9" ht="50.25" customHeight="1">
      <c r="A303" s="481" t="s">
        <v>730</v>
      </c>
      <c r="B303" s="481"/>
      <c r="C303" s="481"/>
      <c r="D303" s="481"/>
      <c r="E303" s="481"/>
      <c r="F303" s="481"/>
      <c r="G303" s="481"/>
      <c r="H303" s="481"/>
      <c r="I303" s="481"/>
    </row>
    <row r="304" spans="1:9" ht="45.75" customHeight="1">
      <c r="A304" s="497" t="s">
        <v>731</v>
      </c>
      <c r="B304" s="413"/>
      <c r="C304" s="413"/>
      <c r="D304" s="413"/>
      <c r="E304" s="413"/>
      <c r="F304" s="413"/>
      <c r="G304" s="413"/>
      <c r="H304" s="413"/>
      <c r="I304" s="413"/>
    </row>
    <row r="305" spans="1:9" ht="9.75" customHeight="1">
      <c r="A305" s="188"/>
      <c r="B305" s="255"/>
      <c r="C305" s="188"/>
      <c r="D305" s="188"/>
      <c r="E305" s="188"/>
      <c r="F305" s="309"/>
      <c r="G305" s="271"/>
      <c r="H305" s="256"/>
      <c r="I305" s="256"/>
    </row>
    <row r="306" spans="1:9" ht="15.75">
      <c r="A306" s="242" t="s">
        <v>497</v>
      </c>
      <c r="B306" s="210"/>
      <c r="C306" s="210"/>
      <c r="D306" s="210"/>
      <c r="E306" s="243"/>
      <c r="F306" s="420" t="s">
        <v>709</v>
      </c>
      <c r="G306" s="422"/>
      <c r="H306" s="448">
        <v>40544</v>
      </c>
      <c r="I306" s="449"/>
    </row>
    <row r="307" spans="1:9" ht="15.75">
      <c r="A307" s="247" t="s">
        <v>0</v>
      </c>
      <c r="B307" s="184"/>
      <c r="C307" s="184"/>
      <c r="D307" s="184"/>
      <c r="E307" s="184"/>
      <c r="F307" s="452">
        <v>96320673</v>
      </c>
      <c r="G307" s="453"/>
      <c r="H307" s="452">
        <v>686817767</v>
      </c>
      <c r="I307" s="453"/>
    </row>
    <row r="308" spans="1:9" ht="15.75">
      <c r="A308" s="187" t="s">
        <v>1</v>
      </c>
      <c r="B308" s="188"/>
      <c r="C308" s="188"/>
      <c r="D308" s="188"/>
      <c r="E308" s="188"/>
      <c r="F308" s="410">
        <v>24924156</v>
      </c>
      <c r="G308" s="411"/>
      <c r="H308" s="410"/>
      <c r="I308" s="411"/>
    </row>
    <row r="309" spans="1:10" ht="15.75">
      <c r="A309" s="187" t="s">
        <v>498</v>
      </c>
      <c r="B309" s="188"/>
      <c r="C309" s="188"/>
      <c r="D309" s="188"/>
      <c r="E309" s="188"/>
      <c r="F309" s="410"/>
      <c r="G309" s="411"/>
      <c r="H309" s="410">
        <v>590497094</v>
      </c>
      <c r="I309" s="411"/>
      <c r="J309" s="24"/>
    </row>
    <row r="310" spans="1:9" ht="15.75">
      <c r="A310" s="187" t="s">
        <v>492</v>
      </c>
      <c r="B310" s="188"/>
      <c r="C310" s="188"/>
      <c r="D310" s="188"/>
      <c r="E310" s="188"/>
      <c r="F310" s="410"/>
      <c r="G310" s="411"/>
      <c r="H310" s="410"/>
      <c r="I310" s="411"/>
    </row>
    <row r="311" spans="1:9" ht="15.75">
      <c r="A311" s="187" t="s">
        <v>704</v>
      </c>
      <c r="B311" s="188"/>
      <c r="C311" s="188"/>
      <c r="D311" s="188"/>
      <c r="E311" s="188"/>
      <c r="F311" s="410">
        <f>F307+F308-F309-F310</f>
        <v>121244829</v>
      </c>
      <c r="G311" s="411"/>
      <c r="H311" s="410">
        <f>H307+H308-H309</f>
        <v>96320673</v>
      </c>
      <c r="I311" s="411"/>
    </row>
    <row r="312" spans="1:9" ht="15.75">
      <c r="A312" s="187"/>
      <c r="B312" s="188"/>
      <c r="C312" s="188"/>
      <c r="D312" s="188"/>
      <c r="E312" s="188"/>
      <c r="F312" s="189"/>
      <c r="G312" s="190"/>
      <c r="H312" s="218"/>
      <c r="I312" s="190"/>
    </row>
    <row r="313" spans="1:9" ht="15.75">
      <c r="A313" s="242" t="s">
        <v>499</v>
      </c>
      <c r="B313" s="210"/>
      <c r="C313" s="210"/>
      <c r="D313" s="210"/>
      <c r="E313" s="210"/>
      <c r="F313" s="444">
        <v>0</v>
      </c>
      <c r="G313" s="445"/>
      <c r="H313" s="444">
        <v>0</v>
      </c>
      <c r="I313" s="445"/>
    </row>
    <row r="314" spans="1:9" ht="9" customHeight="1">
      <c r="A314" s="214"/>
      <c r="B314" s="188"/>
      <c r="C314" s="188"/>
      <c r="D314" s="188"/>
      <c r="E314" s="188"/>
      <c r="F314" s="251"/>
      <c r="G314" s="190"/>
      <c r="H314" s="252"/>
      <c r="I314" s="190"/>
    </row>
    <row r="315" spans="1:9" ht="15.75">
      <c r="A315" s="242" t="s">
        <v>500</v>
      </c>
      <c r="B315" s="210"/>
      <c r="C315" s="210"/>
      <c r="D315" s="210"/>
      <c r="E315" s="210"/>
      <c r="F315" s="446">
        <v>28255794291</v>
      </c>
      <c r="G315" s="447"/>
      <c r="H315" s="446">
        <v>50138839127</v>
      </c>
      <c r="I315" s="447"/>
    </row>
    <row r="316" spans="1:9" ht="15.75">
      <c r="A316" s="214"/>
      <c r="B316" s="188"/>
      <c r="C316" s="188"/>
      <c r="D316" s="188"/>
      <c r="E316" s="188"/>
      <c r="F316" s="251"/>
      <c r="G316" s="190"/>
      <c r="H316" s="252"/>
      <c r="I316" s="190"/>
    </row>
    <row r="317" spans="1:9" ht="15.75">
      <c r="A317" s="242" t="s">
        <v>501</v>
      </c>
      <c r="B317" s="210"/>
      <c r="C317" s="210"/>
      <c r="D317" s="210"/>
      <c r="E317" s="210"/>
      <c r="F317" s="456"/>
      <c r="G317" s="457"/>
      <c r="H317" s="456"/>
      <c r="I317" s="457"/>
    </row>
    <row r="318" spans="1:9" ht="15.75">
      <c r="A318" s="187" t="s">
        <v>502</v>
      </c>
      <c r="B318" s="188"/>
      <c r="C318" s="188"/>
      <c r="D318" s="188"/>
      <c r="E318" s="188"/>
      <c r="F318" s="452">
        <v>46380835639</v>
      </c>
      <c r="G318" s="453"/>
      <c r="H318" s="452">
        <v>40703296680</v>
      </c>
      <c r="I318" s="453"/>
    </row>
    <row r="319" spans="1:9" ht="15.75">
      <c r="A319" s="191" t="s">
        <v>503</v>
      </c>
      <c r="B319" s="192"/>
      <c r="C319" s="192"/>
      <c r="D319" s="192"/>
      <c r="E319" s="192"/>
      <c r="F319" s="454">
        <v>93244011976</v>
      </c>
      <c r="G319" s="455"/>
      <c r="H319" s="454">
        <v>19114808168</v>
      </c>
      <c r="I319" s="455"/>
    </row>
    <row r="320" spans="1:9" s="12" customFormat="1" ht="15.75">
      <c r="A320" s="420" t="s">
        <v>504</v>
      </c>
      <c r="B320" s="421"/>
      <c r="C320" s="421"/>
      <c r="D320" s="421"/>
      <c r="E320" s="422"/>
      <c r="F320" s="415">
        <f>SUM(F318:G319)</f>
        <v>139624847615</v>
      </c>
      <c r="G320" s="416"/>
      <c r="H320" s="415">
        <f>SUM(H318:I319)</f>
        <v>59818104848</v>
      </c>
      <c r="I320" s="416"/>
    </row>
    <row r="321" spans="1:9" s="12" customFormat="1" ht="11.25" customHeight="1">
      <c r="A321" s="216"/>
      <c r="B321" s="198"/>
      <c r="C321" s="198"/>
      <c r="D321" s="198"/>
      <c r="E321" s="198"/>
      <c r="F321" s="185"/>
      <c r="G321" s="217"/>
      <c r="H321" s="217"/>
      <c r="I321" s="196"/>
    </row>
    <row r="322" spans="1:9" s="13" customFormat="1" ht="15.75">
      <c r="A322" s="182" t="s">
        <v>505</v>
      </c>
      <c r="B322" s="184"/>
      <c r="C322" s="184"/>
      <c r="D322" s="184"/>
      <c r="E322" s="184"/>
      <c r="F322" s="452"/>
      <c r="G322" s="453"/>
      <c r="H322" s="452"/>
      <c r="I322" s="453"/>
    </row>
    <row r="323" spans="1:9" s="13" customFormat="1" ht="15.75">
      <c r="A323" s="214" t="s">
        <v>506</v>
      </c>
      <c r="B323" s="188"/>
      <c r="C323" s="188"/>
      <c r="D323" s="188"/>
      <c r="E323" s="188"/>
      <c r="F323" s="406"/>
      <c r="G323" s="407"/>
      <c r="H323" s="410"/>
      <c r="I323" s="411"/>
    </row>
    <row r="324" spans="1:9" s="13" customFormat="1" ht="15.75">
      <c r="A324" s="187" t="s">
        <v>507</v>
      </c>
      <c r="B324" s="188"/>
      <c r="C324" s="188"/>
      <c r="D324" s="188"/>
      <c r="E324" s="188"/>
      <c r="F324" s="410"/>
      <c r="G324" s="411"/>
      <c r="H324" s="410"/>
      <c r="I324" s="411"/>
    </row>
    <row r="325" spans="1:9" s="13" customFormat="1" ht="15.75">
      <c r="A325" s="187" t="s">
        <v>508</v>
      </c>
      <c r="B325" s="188"/>
      <c r="C325" s="188"/>
      <c r="D325" s="188"/>
      <c r="E325" s="188"/>
      <c r="F325" s="428"/>
      <c r="G325" s="429"/>
      <c r="H325" s="410"/>
      <c r="I325" s="411"/>
    </row>
    <row r="326" spans="1:9" s="13" customFormat="1" ht="15.75">
      <c r="A326" s="187" t="s">
        <v>509</v>
      </c>
      <c r="B326" s="188"/>
      <c r="C326" s="188"/>
      <c r="D326" s="188"/>
      <c r="E326" s="188"/>
      <c r="F326" s="428"/>
      <c r="G326" s="429"/>
      <c r="H326" s="410"/>
      <c r="I326" s="411"/>
    </row>
    <row r="327" spans="1:9" s="13" customFormat="1" ht="15.75">
      <c r="A327" s="187" t="s">
        <v>510</v>
      </c>
      <c r="B327" s="188"/>
      <c r="C327" s="188"/>
      <c r="D327" s="188"/>
      <c r="E327" s="188"/>
      <c r="F327" s="410">
        <v>682024458</v>
      </c>
      <c r="G327" s="411"/>
      <c r="H327" s="410">
        <f>4183282375-104192256</f>
        <v>4079090119</v>
      </c>
      <c r="I327" s="411"/>
    </row>
    <row r="328" spans="1:9" s="13" customFormat="1" ht="15.75">
      <c r="A328" s="187" t="s">
        <v>511</v>
      </c>
      <c r="B328" s="188"/>
      <c r="C328" s="188"/>
      <c r="D328" s="188"/>
      <c r="E328" s="188"/>
      <c r="F328" s="410"/>
      <c r="G328" s="411"/>
      <c r="H328" s="410"/>
      <c r="I328" s="411"/>
    </row>
    <row r="329" spans="1:9" s="13" customFormat="1" ht="15.75">
      <c r="A329" s="187" t="s">
        <v>512</v>
      </c>
      <c r="B329" s="188"/>
      <c r="C329" s="188"/>
      <c r="D329" s="188"/>
      <c r="E329" s="188"/>
      <c r="F329" s="410"/>
      <c r="G329" s="411"/>
      <c r="H329" s="410"/>
      <c r="I329" s="411"/>
    </row>
    <row r="330" spans="1:9" s="13" customFormat="1" ht="15.75">
      <c r="A330" s="187" t="s">
        <v>513</v>
      </c>
      <c r="B330" s="188"/>
      <c r="C330" s="188"/>
      <c r="D330" s="188"/>
      <c r="E330" s="188"/>
      <c r="F330" s="410"/>
      <c r="G330" s="411"/>
      <c r="H330" s="410"/>
      <c r="I330" s="411"/>
    </row>
    <row r="331" spans="1:9" s="13" customFormat="1" ht="15.75">
      <c r="A331" s="187" t="s">
        <v>514</v>
      </c>
      <c r="B331" s="188"/>
      <c r="C331" s="188"/>
      <c r="D331" s="188"/>
      <c r="E331" s="188"/>
      <c r="F331" s="410">
        <f>8285919901-682024458</f>
        <v>7603895443</v>
      </c>
      <c r="G331" s="411"/>
      <c r="H331" s="408">
        <f>9354798856-4079090119</f>
        <v>5275708737</v>
      </c>
      <c r="I331" s="409"/>
    </row>
    <row r="332" spans="1:9" s="13" customFormat="1" ht="15.75">
      <c r="A332" s="214" t="s">
        <v>515</v>
      </c>
      <c r="B332" s="188"/>
      <c r="C332" s="188"/>
      <c r="D332" s="188"/>
      <c r="E332" s="188"/>
      <c r="F332" s="410"/>
      <c r="G332" s="411"/>
      <c r="H332" s="410"/>
      <c r="I332" s="411"/>
    </row>
    <row r="333" spans="1:9" s="13" customFormat="1" ht="15.75">
      <c r="A333" s="187" t="s">
        <v>516</v>
      </c>
      <c r="B333" s="188"/>
      <c r="C333" s="188"/>
      <c r="D333" s="188"/>
      <c r="E333" s="188"/>
      <c r="F333" s="410"/>
      <c r="G333" s="411"/>
      <c r="H333" s="410"/>
      <c r="I333" s="411"/>
    </row>
    <row r="334" spans="1:9" s="13" customFormat="1" ht="15.75">
      <c r="A334" s="191" t="s">
        <v>517</v>
      </c>
      <c r="B334" s="192"/>
      <c r="C334" s="192"/>
      <c r="D334" s="192"/>
      <c r="E334" s="192"/>
      <c r="F334" s="454"/>
      <c r="G334" s="455"/>
      <c r="H334" s="454"/>
      <c r="I334" s="455"/>
    </row>
    <row r="335" spans="1:9" s="12" customFormat="1" ht="15.75">
      <c r="A335" s="242"/>
      <c r="B335" s="253" t="s">
        <v>447</v>
      </c>
      <c r="C335" s="253"/>
      <c r="D335" s="253"/>
      <c r="E335" s="254"/>
      <c r="F335" s="415">
        <f>SUM(F324:G334)</f>
        <v>8285919901</v>
      </c>
      <c r="G335" s="416"/>
      <c r="H335" s="415">
        <f>SUM(H324:I334)</f>
        <v>9354798856</v>
      </c>
      <c r="I335" s="416"/>
    </row>
    <row r="336" spans="1:9" s="12" customFormat="1" ht="15.75">
      <c r="A336" s="255"/>
      <c r="B336" s="255"/>
      <c r="C336" s="255"/>
      <c r="D336" s="255"/>
      <c r="E336" s="255"/>
      <c r="F336" s="256"/>
      <c r="G336" s="256"/>
      <c r="H336" s="256"/>
      <c r="I336" s="256"/>
    </row>
    <row r="337" spans="1:9" s="12" customFormat="1" ht="2.25" customHeight="1">
      <c r="A337" s="257"/>
      <c r="B337" s="257"/>
      <c r="C337" s="257"/>
      <c r="D337" s="257"/>
      <c r="E337" s="257"/>
      <c r="F337" s="258"/>
      <c r="G337" s="258"/>
      <c r="H337" s="258"/>
      <c r="I337" s="258"/>
    </row>
    <row r="338" spans="1:9" ht="15.75">
      <c r="A338" s="214" t="s">
        <v>518</v>
      </c>
      <c r="B338" s="188"/>
      <c r="C338" s="188"/>
      <c r="D338" s="188"/>
      <c r="E338" s="188"/>
      <c r="F338" s="452"/>
      <c r="G338" s="453"/>
      <c r="H338" s="452"/>
      <c r="I338" s="453"/>
    </row>
    <row r="339" spans="1:9" ht="15.75">
      <c r="A339" s="187" t="s">
        <v>519</v>
      </c>
      <c r="B339" s="188"/>
      <c r="C339" s="188"/>
      <c r="D339" s="188"/>
      <c r="E339" s="188"/>
      <c r="F339" s="410">
        <v>2984234568</v>
      </c>
      <c r="G339" s="411"/>
      <c r="H339" s="410">
        <v>1654945067</v>
      </c>
      <c r="I339" s="411"/>
    </row>
    <row r="340" spans="1:9" ht="15.75">
      <c r="A340" s="191"/>
      <c r="B340" s="192"/>
      <c r="C340" s="192"/>
      <c r="D340" s="192"/>
      <c r="E340" s="192"/>
      <c r="F340" s="472"/>
      <c r="G340" s="473"/>
      <c r="H340" s="454"/>
      <c r="I340" s="455"/>
    </row>
    <row r="341" spans="1:9" s="12" customFormat="1" ht="15.75">
      <c r="A341" s="420" t="s">
        <v>447</v>
      </c>
      <c r="B341" s="421"/>
      <c r="C341" s="421"/>
      <c r="D341" s="421"/>
      <c r="E341" s="422"/>
      <c r="F341" s="415">
        <f>SUM(F339:G340)</f>
        <v>2984234568</v>
      </c>
      <c r="G341" s="416"/>
      <c r="H341" s="415">
        <f>SUM(H339:I340)</f>
        <v>1654945067</v>
      </c>
      <c r="I341" s="416"/>
    </row>
    <row r="342" spans="1:9" s="12" customFormat="1" ht="15.75">
      <c r="A342" s="216"/>
      <c r="B342" s="198"/>
      <c r="C342" s="198"/>
      <c r="D342" s="198"/>
      <c r="E342" s="198"/>
      <c r="F342" s="185"/>
      <c r="G342" s="217"/>
      <c r="H342" s="217"/>
      <c r="I342" s="186"/>
    </row>
    <row r="343" spans="1:9" ht="15.75">
      <c r="A343" s="182" t="s">
        <v>520</v>
      </c>
      <c r="B343" s="184"/>
      <c r="C343" s="184"/>
      <c r="D343" s="184"/>
      <c r="E343" s="184"/>
      <c r="F343" s="426" t="s">
        <v>709</v>
      </c>
      <c r="G343" s="427"/>
      <c r="H343" s="418">
        <v>40544</v>
      </c>
      <c r="I343" s="419"/>
    </row>
    <row r="344" spans="1:9" ht="15.75">
      <c r="A344" s="187" t="s">
        <v>521</v>
      </c>
      <c r="B344" s="188"/>
      <c r="C344" s="188"/>
      <c r="D344" s="188"/>
      <c r="E344" s="188"/>
      <c r="F344" s="410"/>
      <c r="G344" s="411"/>
      <c r="H344" s="410"/>
      <c r="I344" s="411"/>
    </row>
    <row r="345" spans="1:9" ht="15.75">
      <c r="A345" s="187" t="s">
        <v>613</v>
      </c>
      <c r="B345" s="188"/>
      <c r="C345" s="188"/>
      <c r="D345" s="188"/>
      <c r="E345" s="188"/>
      <c r="F345" s="428">
        <v>-30560327</v>
      </c>
      <c r="G345" s="429"/>
      <c r="H345" s="410">
        <v>167260000</v>
      </c>
      <c r="I345" s="411"/>
    </row>
    <row r="346" spans="1:9" ht="15.75">
      <c r="A346" s="187" t="s">
        <v>522</v>
      </c>
      <c r="B346" s="188"/>
      <c r="C346" s="188"/>
      <c r="D346" s="188"/>
      <c r="E346" s="188"/>
      <c r="F346" s="410">
        <v>465610081</v>
      </c>
      <c r="G346" s="411"/>
      <c r="H346" s="410">
        <v>561030765</v>
      </c>
      <c r="I346" s="411"/>
    </row>
    <row r="347" spans="1:9" ht="15.75">
      <c r="A347" s="187" t="s">
        <v>523</v>
      </c>
      <c r="B347" s="188"/>
      <c r="C347" s="188"/>
      <c r="D347" s="188"/>
      <c r="E347" s="188"/>
      <c r="F347" s="410">
        <v>9389618718</v>
      </c>
      <c r="G347" s="411"/>
      <c r="H347" s="410">
        <v>9389618718</v>
      </c>
      <c r="I347" s="411"/>
    </row>
    <row r="348" spans="1:9" ht="15.75">
      <c r="A348" s="187" t="s">
        <v>666</v>
      </c>
      <c r="B348" s="188"/>
      <c r="C348" s="188"/>
      <c r="D348" s="188"/>
      <c r="E348" s="188"/>
      <c r="F348" s="410">
        <v>7214182290</v>
      </c>
      <c r="G348" s="411"/>
      <c r="H348" s="410">
        <v>7214182290</v>
      </c>
      <c r="I348" s="411"/>
    </row>
    <row r="349" spans="1:9" ht="15.75">
      <c r="A349" s="191" t="s">
        <v>524</v>
      </c>
      <c r="B349" s="192"/>
      <c r="C349" s="192"/>
      <c r="D349" s="192"/>
      <c r="E349" s="192"/>
      <c r="F349" s="454">
        <f>31594106742-17038850762</f>
        <v>14555255980</v>
      </c>
      <c r="G349" s="455"/>
      <c r="H349" s="454">
        <f>38104172067-17332091773</f>
        <v>20772080294</v>
      </c>
      <c r="I349" s="455"/>
    </row>
    <row r="350" spans="1:9" s="12" customFormat="1" ht="15.75">
      <c r="A350" s="420" t="s">
        <v>447</v>
      </c>
      <c r="B350" s="421"/>
      <c r="C350" s="421"/>
      <c r="D350" s="421"/>
      <c r="E350" s="422"/>
      <c r="F350" s="415">
        <f>SUM(F344:G349)</f>
        <v>31594106742</v>
      </c>
      <c r="G350" s="416"/>
      <c r="H350" s="415">
        <f>SUM(H344:I349)</f>
        <v>38104172067</v>
      </c>
      <c r="I350" s="416"/>
    </row>
    <row r="351" spans="1:9" s="12" customFormat="1" ht="15.75">
      <c r="A351" s="216"/>
      <c r="B351" s="198"/>
      <c r="C351" s="198"/>
      <c r="D351" s="198"/>
      <c r="E351" s="199"/>
      <c r="F351" s="195"/>
      <c r="G351" s="217"/>
      <c r="H351" s="217"/>
      <c r="I351" s="186"/>
    </row>
    <row r="352" spans="1:9" ht="15.75">
      <c r="A352" s="182" t="s">
        <v>525</v>
      </c>
      <c r="B352" s="184"/>
      <c r="C352" s="184"/>
      <c r="D352" s="184"/>
      <c r="E352" s="259"/>
      <c r="F352" s="444"/>
      <c r="G352" s="445"/>
      <c r="H352" s="456"/>
      <c r="I352" s="457"/>
    </row>
    <row r="353" spans="1:9" ht="15.75">
      <c r="A353" s="182"/>
      <c r="B353" s="184"/>
      <c r="C353" s="184"/>
      <c r="D353" s="184"/>
      <c r="E353" s="259"/>
      <c r="F353" s="260"/>
      <c r="G353" s="261"/>
      <c r="H353" s="261"/>
      <c r="I353" s="248"/>
    </row>
    <row r="354" spans="1:9" ht="15.75">
      <c r="A354" s="242" t="s">
        <v>526</v>
      </c>
      <c r="B354" s="210"/>
      <c r="C354" s="210"/>
      <c r="D354" s="210"/>
      <c r="E354" s="243"/>
      <c r="F354" s="415">
        <v>216085115000</v>
      </c>
      <c r="G354" s="416"/>
      <c r="H354" s="415">
        <v>143721224570</v>
      </c>
      <c r="I354" s="416"/>
    </row>
    <row r="355" spans="1:9" s="12" customFormat="1" ht="15.75">
      <c r="A355" s="182" t="s">
        <v>527</v>
      </c>
      <c r="B355" s="262"/>
      <c r="C355" s="262"/>
      <c r="D355" s="262"/>
      <c r="E355" s="262"/>
      <c r="F355" s="426" t="s">
        <v>709</v>
      </c>
      <c r="G355" s="427"/>
      <c r="H355" s="418">
        <v>40544</v>
      </c>
      <c r="I355" s="419"/>
    </row>
    <row r="356" spans="1:9" ht="15.75">
      <c r="A356" s="187" t="s">
        <v>528</v>
      </c>
      <c r="B356" s="188"/>
      <c r="C356" s="188"/>
      <c r="D356" s="188"/>
      <c r="E356" s="241"/>
      <c r="F356" s="468"/>
      <c r="G356" s="469"/>
      <c r="H356" s="468"/>
      <c r="I356" s="469"/>
    </row>
    <row r="357" spans="1:9" ht="15.75">
      <c r="A357" s="187" t="s">
        <v>529</v>
      </c>
      <c r="B357" s="188"/>
      <c r="C357" s="188"/>
      <c r="D357" s="188"/>
      <c r="E357" s="241"/>
      <c r="F357" s="468"/>
      <c r="G357" s="469"/>
      <c r="H357" s="468"/>
      <c r="I357" s="469"/>
    </row>
    <row r="358" spans="1:9" ht="15.75">
      <c r="A358" s="187" t="s">
        <v>530</v>
      </c>
      <c r="B358" s="188"/>
      <c r="C358" s="188"/>
      <c r="D358" s="188"/>
      <c r="E358" s="241"/>
      <c r="F358" s="430"/>
      <c r="G358" s="431"/>
      <c r="H358" s="430"/>
      <c r="I358" s="431"/>
    </row>
    <row r="359" spans="1:9" ht="15.75">
      <c r="A359" s="209"/>
      <c r="B359" s="210"/>
      <c r="C359" s="210"/>
      <c r="D359" s="210"/>
      <c r="E359" s="210"/>
      <c r="F359" s="263"/>
      <c r="G359" s="264"/>
      <c r="H359" s="264"/>
      <c r="I359" s="265"/>
    </row>
    <row r="360" spans="1:9" s="12" customFormat="1" ht="15.75">
      <c r="A360" s="182" t="s">
        <v>531</v>
      </c>
      <c r="B360" s="262"/>
      <c r="C360" s="262"/>
      <c r="D360" s="262"/>
      <c r="E360" s="262"/>
      <c r="F360" s="426" t="s">
        <v>709</v>
      </c>
      <c r="G360" s="427"/>
      <c r="H360" s="418">
        <v>40544</v>
      </c>
      <c r="I360" s="419"/>
    </row>
    <row r="361" spans="1:9" s="12" customFormat="1" ht="15.75">
      <c r="A361" s="214" t="s">
        <v>532</v>
      </c>
      <c r="B361" s="255"/>
      <c r="C361" s="255"/>
      <c r="D361" s="255"/>
      <c r="E361" s="255"/>
      <c r="F361" s="470"/>
      <c r="G361" s="471"/>
      <c r="H361" s="470"/>
      <c r="I361" s="471"/>
    </row>
    <row r="362" spans="1:9" ht="15.75">
      <c r="A362" s="187" t="s">
        <v>533</v>
      </c>
      <c r="B362" s="188"/>
      <c r="C362" s="188"/>
      <c r="D362" s="188"/>
      <c r="E362" s="241"/>
      <c r="F362" s="468"/>
      <c r="G362" s="469"/>
      <c r="H362" s="468"/>
      <c r="I362" s="469"/>
    </row>
    <row r="363" spans="1:9" ht="15.75">
      <c r="A363" s="187" t="s">
        <v>534</v>
      </c>
      <c r="B363" s="188"/>
      <c r="C363" s="188"/>
      <c r="D363" s="188"/>
      <c r="E363" s="241"/>
      <c r="F363" s="468"/>
      <c r="G363" s="469"/>
      <c r="H363" s="468"/>
      <c r="I363" s="469"/>
    </row>
    <row r="364" spans="1:9" s="12" customFormat="1" ht="15.75">
      <c r="A364" s="214" t="s">
        <v>535</v>
      </c>
      <c r="B364" s="255"/>
      <c r="C364" s="255"/>
      <c r="D364" s="255"/>
      <c r="E364" s="266"/>
      <c r="F364" s="470"/>
      <c r="G364" s="471"/>
      <c r="H364" s="470"/>
      <c r="I364" s="471"/>
    </row>
    <row r="365" spans="1:9" s="12" customFormat="1" ht="15.75">
      <c r="A365" s="214" t="s">
        <v>536</v>
      </c>
      <c r="B365" s="255"/>
      <c r="C365" s="255"/>
      <c r="D365" s="255"/>
      <c r="E365" s="266"/>
      <c r="F365" s="470"/>
      <c r="G365" s="471"/>
      <c r="H365" s="470"/>
      <c r="I365" s="471"/>
    </row>
    <row r="366" spans="1:9" ht="15.75">
      <c r="A366" s="187" t="s">
        <v>537</v>
      </c>
      <c r="B366" s="188"/>
      <c r="C366" s="188"/>
      <c r="D366" s="188"/>
      <c r="E366" s="241"/>
      <c r="F366" s="468"/>
      <c r="G366" s="469"/>
      <c r="H366" s="468"/>
      <c r="I366" s="469"/>
    </row>
    <row r="367" spans="1:9" ht="15.75">
      <c r="A367" s="187" t="s">
        <v>538</v>
      </c>
      <c r="B367" s="188"/>
      <c r="C367" s="188"/>
      <c r="D367" s="188"/>
      <c r="E367" s="241"/>
      <c r="F367" s="468"/>
      <c r="G367" s="469"/>
      <c r="H367" s="468"/>
      <c r="I367" s="469"/>
    </row>
    <row r="368" spans="1:9" ht="15.75">
      <c r="A368" s="191" t="s">
        <v>539</v>
      </c>
      <c r="B368" s="192"/>
      <c r="C368" s="192"/>
      <c r="D368" s="192"/>
      <c r="E368" s="249"/>
      <c r="F368" s="430"/>
      <c r="G368" s="431"/>
      <c r="H368" s="430"/>
      <c r="I368" s="431"/>
    </row>
    <row r="369" spans="1:9" ht="15.75">
      <c r="A369" s="214" t="s">
        <v>441</v>
      </c>
      <c r="B369" s="255"/>
      <c r="C369" s="255"/>
      <c r="D369" s="255"/>
      <c r="E369" s="255"/>
      <c r="F369" s="270"/>
      <c r="G369" s="271"/>
      <c r="H369" s="271"/>
      <c r="I369" s="203"/>
    </row>
    <row r="370" spans="1:9" s="12" customFormat="1" ht="15.75">
      <c r="A370" s="182" t="s">
        <v>190</v>
      </c>
      <c r="B370" s="262"/>
      <c r="C370" s="262"/>
      <c r="D370" s="262"/>
      <c r="E370" s="262"/>
      <c r="F370" s="426" t="s">
        <v>709</v>
      </c>
      <c r="G370" s="427"/>
      <c r="H370" s="418">
        <v>40544</v>
      </c>
      <c r="I370" s="419"/>
    </row>
    <row r="371" spans="1:9" s="12" customFormat="1" ht="15.75">
      <c r="A371" s="214" t="s">
        <v>636</v>
      </c>
      <c r="B371" s="255"/>
      <c r="C371" s="255"/>
      <c r="D371" s="255"/>
      <c r="E371" s="255"/>
      <c r="F371" s="470"/>
      <c r="G371" s="471"/>
      <c r="H371" s="470"/>
      <c r="I371" s="471"/>
    </row>
    <row r="372" spans="1:9" s="13" customFormat="1" ht="15.75">
      <c r="A372" s="214" t="s">
        <v>540</v>
      </c>
      <c r="B372" s="255"/>
      <c r="C372" s="255"/>
      <c r="D372" s="255"/>
      <c r="E372" s="255"/>
      <c r="F372" s="406">
        <f>F373+F374</f>
        <v>104590258354</v>
      </c>
      <c r="G372" s="407"/>
      <c r="H372" s="406">
        <f>H373+H374</f>
        <v>423039774443</v>
      </c>
      <c r="I372" s="407"/>
    </row>
    <row r="373" spans="1:9" s="13" customFormat="1" ht="15.75">
      <c r="A373" s="187" t="s">
        <v>541</v>
      </c>
      <c r="B373" s="188"/>
      <c r="C373" s="188"/>
      <c r="D373" s="188"/>
      <c r="E373" s="188"/>
      <c r="F373" s="410">
        <v>104590258354</v>
      </c>
      <c r="G373" s="411"/>
      <c r="H373" s="410">
        <v>423039774443</v>
      </c>
      <c r="I373" s="411"/>
    </row>
    <row r="374" spans="1:9" s="13" customFormat="1" ht="15.75">
      <c r="A374" s="187" t="s">
        <v>542</v>
      </c>
      <c r="B374" s="188"/>
      <c r="C374" s="188"/>
      <c r="D374" s="188"/>
      <c r="E374" s="188"/>
      <c r="F374" s="410"/>
      <c r="G374" s="411"/>
      <c r="H374" s="410"/>
      <c r="I374" s="411"/>
    </row>
    <row r="375" spans="1:9" s="13" customFormat="1" ht="15.75">
      <c r="A375" s="187" t="s">
        <v>543</v>
      </c>
      <c r="B375" s="188"/>
      <c r="C375" s="188"/>
      <c r="D375" s="188"/>
      <c r="E375" s="188"/>
      <c r="F375" s="189"/>
      <c r="G375" s="190"/>
      <c r="H375" s="218"/>
      <c r="I375" s="190"/>
    </row>
    <row r="376" spans="1:9" s="13" customFormat="1" ht="15.75">
      <c r="A376" s="187" t="s">
        <v>544</v>
      </c>
      <c r="B376" s="188"/>
      <c r="C376" s="188"/>
      <c r="D376" s="188"/>
      <c r="E376" s="188"/>
      <c r="F376" s="189"/>
      <c r="G376" s="190"/>
      <c r="H376" s="218"/>
      <c r="I376" s="190"/>
    </row>
    <row r="377" spans="1:9" s="13" customFormat="1" ht="15.75">
      <c r="A377" s="187" t="s">
        <v>545</v>
      </c>
      <c r="B377" s="188"/>
      <c r="C377" s="188"/>
      <c r="D377" s="188"/>
      <c r="E377" s="188"/>
      <c r="F377" s="189"/>
      <c r="G377" s="190"/>
      <c r="H377" s="218"/>
      <c r="I377" s="190"/>
    </row>
    <row r="378" spans="1:9" s="13" customFormat="1" ht="15.75">
      <c r="A378" s="187" t="s">
        <v>546</v>
      </c>
      <c r="B378" s="188"/>
      <c r="C378" s="188"/>
      <c r="D378" s="188"/>
      <c r="E378" s="188"/>
      <c r="F378" s="189"/>
      <c r="G378" s="190"/>
      <c r="H378" s="218"/>
      <c r="I378" s="190"/>
    </row>
    <row r="379" spans="1:9" s="13" customFormat="1" ht="15.75">
      <c r="A379" s="187" t="s">
        <v>547</v>
      </c>
      <c r="B379" s="188"/>
      <c r="C379" s="188"/>
      <c r="D379" s="188"/>
      <c r="E379" s="188"/>
      <c r="F379" s="189"/>
      <c r="G379" s="190"/>
      <c r="H379" s="218"/>
      <c r="I379" s="190"/>
    </row>
    <row r="380" spans="1:9" s="13" customFormat="1" ht="15.75">
      <c r="A380" s="187" t="s">
        <v>548</v>
      </c>
      <c r="B380" s="188"/>
      <c r="C380" s="188"/>
      <c r="D380" s="188"/>
      <c r="E380" s="188"/>
      <c r="F380" s="189"/>
      <c r="G380" s="190"/>
      <c r="H380" s="218"/>
      <c r="I380" s="190"/>
    </row>
    <row r="381" spans="1:9" s="13" customFormat="1" ht="15.75">
      <c r="A381" s="187" t="s">
        <v>549</v>
      </c>
      <c r="B381" s="188"/>
      <c r="C381" s="188"/>
      <c r="D381" s="188"/>
      <c r="E381" s="188"/>
      <c r="F381" s="189"/>
      <c r="G381" s="190"/>
      <c r="H381" s="218"/>
      <c r="I381" s="190"/>
    </row>
    <row r="382" spans="1:9" s="13" customFormat="1" ht="15.75">
      <c r="A382" s="187" t="s">
        <v>550</v>
      </c>
      <c r="B382" s="188"/>
      <c r="C382" s="188"/>
      <c r="D382" s="188"/>
      <c r="E382" s="188"/>
      <c r="F382" s="189"/>
      <c r="G382" s="190"/>
      <c r="H382" s="218"/>
      <c r="I382" s="190"/>
    </row>
    <row r="383" spans="1:9" s="13" customFormat="1" ht="15.75">
      <c r="A383" s="187" t="s">
        <v>551</v>
      </c>
      <c r="B383" s="188"/>
      <c r="C383" s="188"/>
      <c r="D383" s="188"/>
      <c r="E383" s="188"/>
      <c r="F383" s="189"/>
      <c r="G383" s="190"/>
      <c r="H383" s="218"/>
      <c r="I383" s="190"/>
    </row>
    <row r="384" spans="1:9" s="13" customFormat="1" ht="15.75">
      <c r="A384" s="187" t="s">
        <v>552</v>
      </c>
      <c r="B384" s="188"/>
      <c r="C384" s="188"/>
      <c r="D384" s="188"/>
      <c r="E384" s="188"/>
      <c r="F384" s="189"/>
      <c r="G384" s="190"/>
      <c r="H384" s="218"/>
      <c r="I384" s="190"/>
    </row>
    <row r="385" spans="1:9" s="13" customFormat="1" ht="15.75">
      <c r="A385" s="191" t="s">
        <v>553</v>
      </c>
      <c r="B385" s="192"/>
      <c r="C385" s="192"/>
      <c r="D385" s="192"/>
      <c r="E385" s="192"/>
      <c r="F385" s="193"/>
      <c r="G385" s="194"/>
      <c r="H385" s="267"/>
      <c r="I385" s="194"/>
    </row>
    <row r="386" spans="1:9" s="13" customFormat="1" ht="15.75">
      <c r="A386" s="184"/>
      <c r="B386" s="184"/>
      <c r="C386" s="184"/>
      <c r="D386" s="184"/>
      <c r="E386" s="184"/>
      <c r="F386" s="261"/>
      <c r="G386" s="261"/>
      <c r="H386" s="261"/>
      <c r="I386" s="261"/>
    </row>
    <row r="387" spans="1:9" s="12" customFormat="1" ht="15.75">
      <c r="A387" s="182" t="s">
        <v>554</v>
      </c>
      <c r="B387" s="262"/>
      <c r="C387" s="262"/>
      <c r="D387" s="262"/>
      <c r="E387" s="313"/>
      <c r="F387" s="485">
        <f>SUM(F388:G394)</f>
        <v>1194979524</v>
      </c>
      <c r="G387" s="465"/>
      <c r="H387" s="464">
        <f>SUM(H388:I394)</f>
        <v>12695919631</v>
      </c>
      <c r="I387" s="465"/>
    </row>
    <row r="388" spans="1:9" s="13" customFormat="1" ht="15.75">
      <c r="A388" s="274" t="s">
        <v>555</v>
      </c>
      <c r="B388" s="275"/>
      <c r="C388" s="275"/>
      <c r="D388" s="188"/>
      <c r="E388" s="241"/>
      <c r="F388" s="486">
        <f>529433256+380422936</f>
        <v>909856192</v>
      </c>
      <c r="G388" s="411"/>
      <c r="H388" s="410">
        <v>1589748431</v>
      </c>
      <c r="I388" s="411"/>
    </row>
    <row r="389" spans="1:9" s="13" customFormat="1" ht="15.75">
      <c r="A389" s="412" t="s">
        <v>580</v>
      </c>
      <c r="B389" s="413"/>
      <c r="C389" s="413"/>
      <c r="D389" s="413"/>
      <c r="E389" s="414"/>
      <c r="F389" s="410"/>
      <c r="G389" s="411"/>
      <c r="H389" s="410"/>
      <c r="I389" s="411"/>
    </row>
    <row r="390" spans="1:9" s="13" customFormat="1" ht="15.75">
      <c r="A390" s="187" t="s">
        <v>581</v>
      </c>
      <c r="B390" s="188"/>
      <c r="C390" s="188"/>
      <c r="D390" s="188"/>
      <c r="E390" s="241"/>
      <c r="F390" s="410"/>
      <c r="G390" s="411"/>
      <c r="H390" s="410">
        <v>5650800000</v>
      </c>
      <c r="I390" s="411"/>
    </row>
    <row r="391" spans="1:9" s="13" customFormat="1" ht="15.75">
      <c r="A391" s="412" t="s">
        <v>582</v>
      </c>
      <c r="B391" s="413"/>
      <c r="C391" s="413"/>
      <c r="D391" s="413"/>
      <c r="E391" s="414"/>
      <c r="F391" s="410"/>
      <c r="G391" s="411"/>
      <c r="H391" s="410"/>
      <c r="I391" s="411"/>
    </row>
    <row r="392" spans="1:9" s="13" customFormat="1" ht="15.75">
      <c r="A392" s="187" t="s">
        <v>583</v>
      </c>
      <c r="B392" s="188"/>
      <c r="C392" s="188"/>
      <c r="D392" s="188"/>
      <c r="E392" s="241"/>
      <c r="F392" s="410">
        <v>285123332</v>
      </c>
      <c r="G392" s="411"/>
      <c r="H392" s="410">
        <v>4499991200</v>
      </c>
      <c r="I392" s="411"/>
    </row>
    <row r="393" spans="1:9" s="13" customFormat="1" ht="15.75">
      <c r="A393" s="187" t="s">
        <v>584</v>
      </c>
      <c r="B393" s="188"/>
      <c r="C393" s="188"/>
      <c r="D393" s="188"/>
      <c r="E393" s="241"/>
      <c r="F393" s="410"/>
      <c r="G393" s="411"/>
      <c r="H393" s="410"/>
      <c r="I393" s="411"/>
    </row>
    <row r="394" spans="1:9" s="13" customFormat="1" ht="15.75">
      <c r="A394" s="200" t="s">
        <v>585</v>
      </c>
      <c r="B394" s="201"/>
      <c r="C394" s="201"/>
      <c r="D394" s="201"/>
      <c r="E394" s="296"/>
      <c r="F394" s="410"/>
      <c r="G394" s="411"/>
      <c r="H394" s="410">
        <v>955380000</v>
      </c>
      <c r="I394" s="411"/>
    </row>
    <row r="395" spans="1:9" s="13" customFormat="1" ht="15.75">
      <c r="A395" s="187"/>
      <c r="B395" s="188"/>
      <c r="C395" s="188"/>
      <c r="D395" s="188"/>
      <c r="E395" s="241"/>
      <c r="F395" s="189"/>
      <c r="G395" s="190"/>
      <c r="H395" s="218"/>
      <c r="I395" s="190"/>
    </row>
    <row r="396" spans="1:9" s="12" customFormat="1" ht="15.75">
      <c r="A396" s="214" t="s">
        <v>586</v>
      </c>
      <c r="B396" s="255"/>
      <c r="C396" s="255"/>
      <c r="D396" s="255"/>
      <c r="E396" s="266"/>
      <c r="F396" s="406"/>
      <c r="G396" s="407"/>
      <c r="H396" s="256"/>
      <c r="I396" s="220"/>
    </row>
    <row r="397" spans="1:9" s="13" customFormat="1" ht="15.75">
      <c r="A397" s="187" t="s">
        <v>587</v>
      </c>
      <c r="B397" s="188"/>
      <c r="C397" s="188"/>
      <c r="D397" s="188"/>
      <c r="E397" s="241"/>
      <c r="F397" s="189"/>
      <c r="G397" s="190"/>
      <c r="H397" s="218"/>
      <c r="I397" s="190"/>
    </row>
    <row r="398" spans="1:9" s="13" customFormat="1" ht="15.75">
      <c r="A398" s="187" t="s">
        <v>588</v>
      </c>
      <c r="B398" s="188"/>
      <c r="C398" s="188"/>
      <c r="D398" s="188"/>
      <c r="E398" s="241"/>
      <c r="F398" s="189"/>
      <c r="G398" s="190"/>
      <c r="H398" s="218"/>
      <c r="I398" s="190"/>
    </row>
    <row r="399" spans="1:9" s="13" customFormat="1" ht="15.75">
      <c r="A399" s="187" t="s">
        <v>589</v>
      </c>
      <c r="B399" s="188"/>
      <c r="C399" s="188"/>
      <c r="D399" s="188"/>
      <c r="E399" s="241"/>
      <c r="F399" s="189"/>
      <c r="G399" s="190"/>
      <c r="H399" s="218"/>
      <c r="I399" s="190"/>
    </row>
    <row r="400" spans="1:9" ht="15.75">
      <c r="A400" s="187" t="s">
        <v>590</v>
      </c>
      <c r="B400" s="188"/>
      <c r="C400" s="188"/>
      <c r="D400" s="188"/>
      <c r="E400" s="241"/>
      <c r="F400" s="189"/>
      <c r="G400" s="190"/>
      <c r="H400" s="218"/>
      <c r="I400" s="190"/>
    </row>
    <row r="401" spans="1:9" ht="15.75">
      <c r="A401" s="191" t="s">
        <v>591</v>
      </c>
      <c r="B401" s="192"/>
      <c r="C401" s="192"/>
      <c r="D401" s="192"/>
      <c r="E401" s="249"/>
      <c r="F401" s="189"/>
      <c r="G401" s="190"/>
      <c r="H401" s="218"/>
      <c r="I401" s="190"/>
    </row>
    <row r="402" spans="1:9" s="19" customFormat="1" ht="15.75">
      <c r="A402" s="209"/>
      <c r="B402" s="210"/>
      <c r="C402" s="210"/>
      <c r="D402" s="210"/>
      <c r="E402" s="210"/>
      <c r="F402" s="212"/>
      <c r="G402" s="212"/>
      <c r="H402" s="212"/>
      <c r="I402" s="213"/>
    </row>
    <row r="403" spans="1:9" s="12" customFormat="1" ht="15.75">
      <c r="A403" s="214" t="s">
        <v>592</v>
      </c>
      <c r="B403" s="255"/>
      <c r="C403" s="255"/>
      <c r="D403" s="255"/>
      <c r="E403" s="266"/>
      <c r="F403" s="426" t="s">
        <v>709</v>
      </c>
      <c r="G403" s="427"/>
      <c r="H403" s="418">
        <v>40544</v>
      </c>
      <c r="I403" s="419"/>
    </row>
    <row r="404" spans="1:9" ht="15" customHeight="1">
      <c r="A404" s="187" t="s">
        <v>593</v>
      </c>
      <c r="B404" s="188"/>
      <c r="C404" s="188"/>
      <c r="D404" s="188"/>
      <c r="E404" s="241"/>
      <c r="F404" s="410"/>
      <c r="G404" s="411"/>
      <c r="H404" s="189"/>
      <c r="I404" s="190"/>
    </row>
    <row r="405" spans="1:9" ht="15" customHeight="1">
      <c r="A405" s="187" t="s">
        <v>594</v>
      </c>
      <c r="B405" s="188"/>
      <c r="C405" s="188"/>
      <c r="D405" s="188"/>
      <c r="E405" s="241"/>
      <c r="F405" s="410"/>
      <c r="G405" s="411"/>
      <c r="H405" s="189"/>
      <c r="I405" s="190"/>
    </row>
    <row r="406" spans="1:9" ht="15" customHeight="1">
      <c r="A406" s="187" t="s">
        <v>595</v>
      </c>
      <c r="B406" s="188"/>
      <c r="C406" s="188"/>
      <c r="D406" s="188"/>
      <c r="E406" s="241"/>
      <c r="F406" s="410">
        <v>104590258354</v>
      </c>
      <c r="G406" s="411"/>
      <c r="H406" s="410">
        <v>380765271628</v>
      </c>
      <c r="I406" s="411"/>
    </row>
    <row r="407" spans="1:9" ht="15" customHeight="1">
      <c r="A407" s="187" t="s">
        <v>217</v>
      </c>
      <c r="B407" s="188"/>
      <c r="C407" s="188"/>
      <c r="D407" s="188"/>
      <c r="E407" s="241"/>
      <c r="F407" s="189"/>
      <c r="G407" s="190"/>
      <c r="H407" s="189"/>
      <c r="I407" s="190"/>
    </row>
    <row r="408" spans="1:9" s="12" customFormat="1" ht="15.75">
      <c r="A408" s="420" t="s">
        <v>447</v>
      </c>
      <c r="B408" s="421"/>
      <c r="C408" s="421"/>
      <c r="D408" s="421"/>
      <c r="E408" s="422"/>
      <c r="F408" s="415">
        <f>SUM(F404:G406)</f>
        <v>104590258354</v>
      </c>
      <c r="G408" s="416"/>
      <c r="H408" s="415">
        <f>SUM(H404:I406)</f>
        <v>380765271628</v>
      </c>
      <c r="I408" s="416"/>
    </row>
    <row r="409" spans="1:9" s="12" customFormat="1" ht="15.75">
      <c r="A409" s="216"/>
      <c r="B409" s="198"/>
      <c r="C409" s="198"/>
      <c r="D409" s="198"/>
      <c r="E409" s="198"/>
      <c r="F409" s="195"/>
      <c r="G409" s="217"/>
      <c r="H409" s="217"/>
      <c r="I409" s="196"/>
    </row>
    <row r="410" spans="1:9" s="12" customFormat="1" ht="15.75">
      <c r="A410" s="182" t="s">
        <v>596</v>
      </c>
      <c r="B410" s="262"/>
      <c r="C410" s="262"/>
      <c r="D410" s="262"/>
      <c r="E410" s="313"/>
      <c r="F410" s="426" t="s">
        <v>709</v>
      </c>
      <c r="G410" s="427"/>
      <c r="H410" s="418">
        <v>40544</v>
      </c>
      <c r="I410" s="419"/>
    </row>
    <row r="411" spans="1:9" ht="15.75">
      <c r="A411" s="214" t="s">
        <v>597</v>
      </c>
      <c r="B411" s="255"/>
      <c r="C411" s="255"/>
      <c r="D411" s="255"/>
      <c r="E411" s="266"/>
      <c r="F411" s="406">
        <f>F413+F414</f>
        <v>4497360039</v>
      </c>
      <c r="G411" s="407"/>
      <c r="H411" s="406">
        <f>H413+H414+H415</f>
        <v>12520760366</v>
      </c>
      <c r="I411" s="407"/>
    </row>
    <row r="412" spans="1:9" ht="15.75">
      <c r="A412" s="187" t="s">
        <v>598</v>
      </c>
      <c r="B412" s="188"/>
      <c r="C412" s="188"/>
      <c r="D412" s="188"/>
      <c r="E412" s="241"/>
      <c r="F412" s="189"/>
      <c r="G412" s="190"/>
      <c r="H412" s="189"/>
      <c r="I412" s="190"/>
    </row>
    <row r="413" spans="1:9" ht="15.75">
      <c r="A413" s="268" t="s">
        <v>599</v>
      </c>
      <c r="B413" s="215"/>
      <c r="C413" s="215"/>
      <c r="D413" s="215"/>
      <c r="E413" s="314"/>
      <c r="F413" s="424">
        <v>3624127931</v>
      </c>
      <c r="G413" s="425"/>
      <c r="H413" s="424">
        <v>3848776351</v>
      </c>
      <c r="I413" s="425"/>
    </row>
    <row r="414" spans="1:9" ht="15.75">
      <c r="A414" s="268" t="s">
        <v>600</v>
      </c>
      <c r="B414" s="215"/>
      <c r="C414" s="215"/>
      <c r="D414" s="215"/>
      <c r="E414" s="314"/>
      <c r="F414" s="424">
        <f>847241204+25990904</f>
        <v>873232108</v>
      </c>
      <c r="G414" s="425"/>
      <c r="H414" s="424">
        <v>8665934433</v>
      </c>
      <c r="I414" s="425"/>
    </row>
    <row r="415" spans="1:9" ht="15.75">
      <c r="A415" s="187" t="s">
        <v>721</v>
      </c>
      <c r="B415" s="188"/>
      <c r="C415" s="188"/>
      <c r="D415" s="188"/>
      <c r="E415" s="241"/>
      <c r="F415" s="410"/>
      <c r="G415" s="411"/>
      <c r="H415" s="410">
        <v>6049582</v>
      </c>
      <c r="I415" s="411"/>
    </row>
    <row r="416" spans="1:10" ht="15.75">
      <c r="A416" s="187" t="s">
        <v>601</v>
      </c>
      <c r="B416" s="188"/>
      <c r="C416" s="188"/>
      <c r="D416" s="188"/>
      <c r="E416" s="241"/>
      <c r="F416" s="410"/>
      <c r="G416" s="411"/>
      <c r="H416" s="189"/>
      <c r="I416" s="190"/>
      <c r="J416" s="24"/>
    </row>
    <row r="417" spans="1:9" ht="15.75">
      <c r="A417" s="191" t="s">
        <v>216</v>
      </c>
      <c r="B417" s="192"/>
      <c r="C417" s="192"/>
      <c r="D417" s="192"/>
      <c r="E417" s="249"/>
      <c r="F417" s="430"/>
      <c r="G417" s="431"/>
      <c r="H417" s="193"/>
      <c r="I417" s="194"/>
    </row>
    <row r="418" spans="1:9" s="12" customFormat="1" ht="15.75">
      <c r="A418" s="420"/>
      <c r="B418" s="421"/>
      <c r="C418" s="421"/>
      <c r="D418" s="421"/>
      <c r="E418" s="422"/>
      <c r="F418" s="195"/>
      <c r="G418" s="196"/>
      <c r="H418" s="217"/>
      <c r="I418" s="196"/>
    </row>
    <row r="419" spans="1:9" s="12" customFormat="1" ht="15.75">
      <c r="A419" s="182" t="s">
        <v>614</v>
      </c>
      <c r="B419" s="262"/>
      <c r="C419" s="262"/>
      <c r="D419" s="262"/>
      <c r="E419" s="313"/>
      <c r="F419" s="426" t="s">
        <v>709</v>
      </c>
      <c r="G419" s="427"/>
      <c r="H419" s="418">
        <v>40544</v>
      </c>
      <c r="I419" s="419"/>
    </row>
    <row r="420" spans="1:9" s="12" customFormat="1" ht="15.75">
      <c r="A420" s="214" t="s">
        <v>602</v>
      </c>
      <c r="B420" s="255"/>
      <c r="C420" s="255"/>
      <c r="D420" s="255"/>
      <c r="E420" s="266"/>
      <c r="F420" s="219"/>
      <c r="G420" s="220"/>
      <c r="H420" s="219"/>
      <c r="I420" s="220"/>
    </row>
    <row r="421" spans="1:9" ht="15.75">
      <c r="A421" s="187" t="s">
        <v>608</v>
      </c>
      <c r="B421" s="188"/>
      <c r="C421" s="188"/>
      <c r="D421" s="188"/>
      <c r="E421" s="241"/>
      <c r="F421" s="410">
        <v>4111962386</v>
      </c>
      <c r="G421" s="411"/>
      <c r="H421" s="410">
        <v>27335272672</v>
      </c>
      <c r="I421" s="411"/>
    </row>
    <row r="422" spans="1:9" ht="15.75">
      <c r="A422" s="187" t="s">
        <v>603</v>
      </c>
      <c r="B422" s="188"/>
      <c r="C422" s="188"/>
      <c r="D422" s="188"/>
      <c r="E422" s="241"/>
      <c r="F422" s="410"/>
      <c r="G422" s="411"/>
      <c r="H422" s="428"/>
      <c r="I422" s="429"/>
    </row>
    <row r="423" spans="1:9" ht="15.75">
      <c r="A423" s="187" t="s">
        <v>604</v>
      </c>
      <c r="B423" s="188"/>
      <c r="C423" s="188"/>
      <c r="D423" s="188"/>
      <c r="E423" s="241"/>
      <c r="F423" s="410"/>
      <c r="G423" s="411"/>
      <c r="H423" s="410"/>
      <c r="I423" s="411"/>
    </row>
    <row r="424" spans="1:9" ht="15.75">
      <c r="A424" s="187" t="s">
        <v>605</v>
      </c>
      <c r="B424" s="188"/>
      <c r="C424" s="188"/>
      <c r="D424" s="188"/>
      <c r="E424" s="241"/>
      <c r="F424" s="410"/>
      <c r="G424" s="411"/>
      <c r="H424" s="410"/>
      <c r="I424" s="411"/>
    </row>
    <row r="425" spans="1:9" ht="15.75">
      <c r="A425" s="187" t="s">
        <v>606</v>
      </c>
      <c r="B425" s="188"/>
      <c r="C425" s="188"/>
      <c r="D425" s="188"/>
      <c r="E425" s="241"/>
      <c r="F425" s="408">
        <v>682024458</v>
      </c>
      <c r="G425" s="409"/>
      <c r="H425" s="410">
        <f>4183282375+104192256</f>
        <v>4287474631</v>
      </c>
      <c r="I425" s="411"/>
    </row>
    <row r="426" spans="1:9" ht="15.75">
      <c r="A426" s="187" t="s">
        <v>607</v>
      </c>
      <c r="B426" s="188"/>
      <c r="C426" s="188"/>
      <c r="D426" s="188"/>
      <c r="E426" s="241"/>
      <c r="F426" s="406">
        <f>F421-F425</f>
        <v>3429937928</v>
      </c>
      <c r="G426" s="407"/>
      <c r="H426" s="406">
        <f>H421-H422-H425</f>
        <v>23047798041</v>
      </c>
      <c r="I426" s="407"/>
    </row>
    <row r="427" spans="1:9" ht="15.75">
      <c r="A427" s="294" t="s">
        <v>635</v>
      </c>
      <c r="B427" s="188"/>
      <c r="C427" s="188"/>
      <c r="D427" s="188"/>
      <c r="E427" s="241"/>
      <c r="F427" s="408">
        <v>282001870</v>
      </c>
      <c r="G427" s="409"/>
      <c r="H427" s="410">
        <v>2083447883</v>
      </c>
      <c r="I427" s="411"/>
    </row>
    <row r="428" spans="1:9" ht="15.75">
      <c r="A428" s="191" t="s">
        <v>607</v>
      </c>
      <c r="B428" s="192"/>
      <c r="C428" s="192"/>
      <c r="D428" s="192"/>
      <c r="E428" s="249"/>
      <c r="F428" s="466">
        <f>F426-F427</f>
        <v>3147936058</v>
      </c>
      <c r="G428" s="467"/>
      <c r="H428" s="466">
        <f>H426-H427</f>
        <v>20964350158</v>
      </c>
      <c r="I428" s="467"/>
    </row>
    <row r="429" spans="1:9" ht="15.75">
      <c r="A429" s="188"/>
      <c r="B429" s="188"/>
      <c r="C429" s="188"/>
      <c r="D429" s="188"/>
      <c r="E429" s="188"/>
      <c r="F429" s="218"/>
      <c r="G429" s="218"/>
      <c r="H429" s="218"/>
      <c r="I429" s="218"/>
    </row>
    <row r="430" spans="1:10" s="12" customFormat="1" ht="16.5">
      <c r="A430" s="255" t="s">
        <v>676</v>
      </c>
      <c r="B430" s="255"/>
      <c r="C430" s="255"/>
      <c r="D430" s="255"/>
      <c r="E430" s="255"/>
      <c r="F430" s="256"/>
      <c r="G430" s="256"/>
      <c r="H430" s="256"/>
      <c r="I430" s="256"/>
      <c r="J430" s="84"/>
    </row>
    <row r="431" spans="1:10" ht="16.5">
      <c r="A431" s="255" t="s">
        <v>678</v>
      </c>
      <c r="B431" s="255"/>
      <c r="C431" s="255"/>
      <c r="D431" s="188"/>
      <c r="E431" s="188"/>
      <c r="F431" s="218"/>
      <c r="G431" s="218"/>
      <c r="H431" s="218"/>
      <c r="I431" s="218"/>
      <c r="J431" s="85"/>
    </row>
    <row r="432" spans="1:10" ht="18.75" customHeight="1">
      <c r="A432" s="357" t="s">
        <v>677</v>
      </c>
      <c r="B432" s="357"/>
      <c r="C432" s="357"/>
      <c r="D432" s="356"/>
      <c r="E432" s="356"/>
      <c r="F432" s="356"/>
      <c r="G432" s="356"/>
      <c r="H432" s="356"/>
      <c r="I432" s="356"/>
      <c r="J432" s="85"/>
    </row>
    <row r="433" spans="1:10" ht="48.75" customHeight="1">
      <c r="A433" s="494" t="s">
        <v>707</v>
      </c>
      <c r="B433" s="495"/>
      <c r="C433" s="495"/>
      <c r="D433" s="495"/>
      <c r="E433" s="495"/>
      <c r="F433" s="495"/>
      <c r="G433" s="495"/>
      <c r="H433" s="495"/>
      <c r="I433" s="495"/>
      <c r="J433" s="85"/>
    </row>
    <row r="434" spans="1:10" ht="16.5">
      <c r="A434" s="496" t="s">
        <v>705</v>
      </c>
      <c r="B434" s="496"/>
      <c r="C434" s="496"/>
      <c r="D434" s="496"/>
      <c r="E434" s="496"/>
      <c r="F434" s="496"/>
      <c r="G434" s="496"/>
      <c r="H434" s="496"/>
      <c r="I434" s="496"/>
      <c r="J434" s="85"/>
    </row>
    <row r="435" spans="1:9" s="12" customFormat="1" ht="16.5">
      <c r="A435" s="488" t="s">
        <v>558</v>
      </c>
      <c r="B435" s="488"/>
      <c r="C435" s="488"/>
      <c r="D435" s="488"/>
      <c r="E435" s="488"/>
      <c r="F435" s="488"/>
      <c r="G435" s="487" t="s">
        <v>157</v>
      </c>
      <c r="H435" s="487"/>
      <c r="I435" s="487"/>
    </row>
    <row r="436" spans="1:9" ht="16.5">
      <c r="A436" s="298"/>
      <c r="B436" s="298"/>
      <c r="C436" s="298"/>
      <c r="D436" s="298"/>
      <c r="E436" s="298"/>
      <c r="F436" s="299"/>
      <c r="G436" s="299"/>
      <c r="H436" s="299"/>
      <c r="I436" s="299"/>
    </row>
    <row r="437" spans="1:9" ht="16.5">
      <c r="A437" s="298"/>
      <c r="B437" s="298"/>
      <c r="C437" s="298"/>
      <c r="D437" s="298"/>
      <c r="E437" s="298"/>
      <c r="F437" s="299"/>
      <c r="G437" s="299"/>
      <c r="H437" s="299"/>
      <c r="I437" s="299"/>
    </row>
    <row r="438" spans="1:9" s="372" customFormat="1" ht="17.25">
      <c r="A438" s="370" t="s">
        <v>738</v>
      </c>
      <c r="B438" s="370"/>
      <c r="C438" s="370"/>
      <c r="D438" s="370" t="s">
        <v>738</v>
      </c>
      <c r="E438" s="370"/>
      <c r="F438" s="371"/>
      <c r="G438" s="371"/>
      <c r="H438" s="371" t="s">
        <v>738</v>
      </c>
      <c r="I438" s="371"/>
    </row>
    <row r="439" spans="1:9" ht="16.5">
      <c r="A439" s="368"/>
      <c r="B439" s="368"/>
      <c r="C439" s="368"/>
      <c r="D439" s="368"/>
      <c r="E439" s="368"/>
      <c r="F439" s="369"/>
      <c r="G439" s="369"/>
      <c r="H439" s="369"/>
      <c r="I439" s="369"/>
    </row>
    <row r="440" spans="1:9" ht="16.5">
      <c r="A440" s="298"/>
      <c r="B440" s="298"/>
      <c r="C440" s="298"/>
      <c r="D440" s="298"/>
      <c r="E440" s="298"/>
      <c r="F440" s="299"/>
      <c r="G440" s="299"/>
      <c r="H440" s="299"/>
      <c r="I440" s="299"/>
    </row>
    <row r="441" spans="1:9" ht="16.5">
      <c r="A441" s="298"/>
      <c r="B441" s="298"/>
      <c r="C441" s="298"/>
      <c r="D441" s="298"/>
      <c r="E441" s="298"/>
      <c r="F441" s="299"/>
      <c r="G441" s="299"/>
      <c r="H441" s="299"/>
      <c r="I441" s="299"/>
    </row>
    <row r="442" spans="1:9" s="12" customFormat="1" ht="16.5">
      <c r="A442" s="488" t="s">
        <v>559</v>
      </c>
      <c r="B442" s="488"/>
      <c r="C442" s="488"/>
      <c r="D442" s="488"/>
      <c r="E442" s="488"/>
      <c r="F442" s="488"/>
      <c r="G442" s="487" t="s">
        <v>353</v>
      </c>
      <c r="H442" s="487"/>
      <c r="I442" s="487"/>
    </row>
    <row r="443" spans="1:9" ht="15.75">
      <c r="A443" s="188"/>
      <c r="B443" s="188"/>
      <c r="C443" s="188"/>
      <c r="D443" s="188"/>
      <c r="E443" s="188"/>
      <c r="F443" s="218"/>
      <c r="G443" s="218"/>
      <c r="H443" s="218"/>
      <c r="I443" s="218"/>
    </row>
    <row r="444" spans="1:9" ht="15.75">
      <c r="A444" s="188"/>
      <c r="B444" s="188"/>
      <c r="C444" s="188"/>
      <c r="D444" s="188"/>
      <c r="E444" s="188"/>
      <c r="F444" s="218"/>
      <c r="G444" s="218"/>
      <c r="H444" s="218"/>
      <c r="I444" s="218"/>
    </row>
    <row r="445" spans="1:9" ht="15.75">
      <c r="A445" s="188"/>
      <c r="B445" s="188"/>
      <c r="C445" s="188"/>
      <c r="D445" s="188"/>
      <c r="E445" s="188"/>
      <c r="F445" s="218"/>
      <c r="G445" s="218"/>
      <c r="H445" s="218"/>
      <c r="I445" s="218"/>
    </row>
    <row r="446" spans="1:9" ht="15.75">
      <c r="A446" s="188"/>
      <c r="B446" s="188"/>
      <c r="C446" s="188"/>
      <c r="D446" s="188"/>
      <c r="E446" s="188"/>
      <c r="F446" s="218"/>
      <c r="G446" s="218"/>
      <c r="H446" s="218"/>
      <c r="I446" s="218"/>
    </row>
    <row r="447" spans="1:9" ht="15.75">
      <c r="A447" s="188"/>
      <c r="B447" s="188"/>
      <c r="C447" s="188"/>
      <c r="D447" s="188"/>
      <c r="E447" s="188"/>
      <c r="F447" s="218"/>
      <c r="G447" s="218"/>
      <c r="H447" s="218"/>
      <c r="I447" s="218"/>
    </row>
    <row r="448" spans="1:9" ht="15.75">
      <c r="A448" s="188"/>
      <c r="B448" s="188"/>
      <c r="C448" s="188"/>
      <c r="D448" s="188"/>
      <c r="E448" s="188"/>
      <c r="F448" s="218"/>
      <c r="G448" s="218"/>
      <c r="H448" s="218"/>
      <c r="I448" s="218"/>
    </row>
    <row r="449" spans="1:9" ht="15.75">
      <c r="A449" s="188"/>
      <c r="B449" s="188"/>
      <c r="C449" s="188"/>
      <c r="D449" s="188"/>
      <c r="E449" s="188"/>
      <c r="F449" s="218"/>
      <c r="G449" s="218"/>
      <c r="H449" s="218"/>
      <c r="I449" s="218"/>
    </row>
    <row r="450" spans="1:9" ht="15.75">
      <c r="A450" s="188"/>
      <c r="B450" s="188"/>
      <c r="C450" s="188"/>
      <c r="D450" s="188"/>
      <c r="E450" s="188"/>
      <c r="F450" s="218"/>
      <c r="G450" s="218"/>
      <c r="H450" s="218"/>
      <c r="I450" s="218"/>
    </row>
    <row r="451" spans="1:9" ht="15.75">
      <c r="A451" s="188"/>
      <c r="B451" s="188"/>
      <c r="C451" s="188"/>
      <c r="D451" s="188"/>
      <c r="E451" s="188"/>
      <c r="F451" s="218"/>
      <c r="G451" s="218"/>
      <c r="H451" s="218"/>
      <c r="I451" s="218"/>
    </row>
    <row r="452" spans="1:9" ht="15.75">
      <c r="A452" s="188"/>
      <c r="B452" s="188"/>
      <c r="C452" s="188"/>
      <c r="D452" s="188"/>
      <c r="E452" s="188"/>
      <c r="F452" s="218"/>
      <c r="G452" s="218"/>
      <c r="H452" s="218"/>
      <c r="I452" s="218"/>
    </row>
    <row r="453" spans="1:9" ht="15">
      <c r="A453" s="22"/>
      <c r="B453" s="22"/>
      <c r="C453" s="22"/>
      <c r="D453" s="22"/>
      <c r="E453" s="22"/>
      <c r="F453" s="32"/>
      <c r="G453" s="32"/>
      <c r="H453" s="32"/>
      <c r="I453" s="32"/>
    </row>
    <row r="454" spans="1:9" ht="15">
      <c r="A454" s="22"/>
      <c r="B454" s="22"/>
      <c r="C454" s="22"/>
      <c r="D454" s="22"/>
      <c r="E454" s="22"/>
      <c r="F454" s="32"/>
      <c r="G454" s="32"/>
      <c r="H454" s="32"/>
      <c r="I454" s="32"/>
    </row>
    <row r="455" spans="1:9" ht="15">
      <c r="A455" s="22"/>
      <c r="B455" s="22"/>
      <c r="C455" s="22"/>
      <c r="D455" s="22"/>
      <c r="E455" s="22"/>
      <c r="F455" s="32"/>
      <c r="G455" s="32"/>
      <c r="H455" s="32"/>
      <c r="I455" s="32"/>
    </row>
    <row r="456" spans="1:9" ht="15">
      <c r="A456" s="22"/>
      <c r="B456" s="22"/>
      <c r="C456" s="22"/>
      <c r="D456" s="22"/>
      <c r="E456" s="22"/>
      <c r="F456" s="32"/>
      <c r="G456" s="32"/>
      <c r="H456" s="32"/>
      <c r="I456" s="32"/>
    </row>
    <row r="457" spans="1:9" ht="15">
      <c r="A457" s="22"/>
      <c r="B457" s="22"/>
      <c r="C457" s="22"/>
      <c r="D457" s="22"/>
      <c r="E457" s="22"/>
      <c r="F457" s="32"/>
      <c r="G457" s="32"/>
      <c r="H457" s="32"/>
      <c r="I457" s="32"/>
    </row>
    <row r="458" spans="1:9" ht="15">
      <c r="A458" s="22"/>
      <c r="B458" s="22"/>
      <c r="C458" s="22"/>
      <c r="D458" s="22"/>
      <c r="E458" s="22"/>
      <c r="F458" s="32"/>
      <c r="G458" s="32"/>
      <c r="H458" s="32"/>
      <c r="I458" s="32"/>
    </row>
    <row r="459" spans="1:9" ht="15">
      <c r="A459" s="22"/>
      <c r="B459" s="22"/>
      <c r="C459" s="22"/>
      <c r="D459" s="22"/>
      <c r="E459" s="22"/>
      <c r="F459" s="32"/>
      <c r="G459" s="32"/>
      <c r="H459" s="32"/>
      <c r="I459" s="32"/>
    </row>
    <row r="460" spans="1:9" ht="15">
      <c r="A460" s="22"/>
      <c r="B460" s="22"/>
      <c r="C460" s="22"/>
      <c r="D460" s="22"/>
      <c r="E460" s="22"/>
      <c r="F460" s="32"/>
      <c r="G460" s="32"/>
      <c r="H460" s="32"/>
      <c r="I460" s="32"/>
    </row>
    <row r="461" spans="1:9" ht="15">
      <c r="A461" s="22"/>
      <c r="B461" s="22"/>
      <c r="C461" s="22"/>
      <c r="D461" s="22"/>
      <c r="E461" s="22"/>
      <c r="F461" s="32"/>
      <c r="G461" s="32"/>
      <c r="H461" s="32"/>
      <c r="I461" s="32"/>
    </row>
    <row r="462" spans="1:9" ht="15">
      <c r="A462" s="22"/>
      <c r="B462" s="22"/>
      <c r="C462" s="22"/>
      <c r="D462" s="22"/>
      <c r="E462" s="22"/>
      <c r="F462" s="32"/>
      <c r="G462" s="32"/>
      <c r="H462" s="32"/>
      <c r="I462" s="32"/>
    </row>
    <row r="463" spans="1:9" ht="15">
      <c r="A463" s="22"/>
      <c r="B463" s="22"/>
      <c r="C463" s="22"/>
      <c r="D463" s="22"/>
      <c r="E463" s="22"/>
      <c r="F463" s="32"/>
      <c r="G463" s="32"/>
      <c r="H463" s="32"/>
      <c r="I463" s="32"/>
    </row>
    <row r="464" spans="1:9" ht="15">
      <c r="A464" s="22"/>
      <c r="B464" s="22"/>
      <c r="C464" s="22"/>
      <c r="D464" s="22"/>
      <c r="E464" s="22"/>
      <c r="F464" s="32"/>
      <c r="G464" s="32"/>
      <c r="H464" s="32"/>
      <c r="I464" s="32"/>
    </row>
    <row r="465" spans="1:9" ht="15">
      <c r="A465" s="22"/>
      <c r="B465" s="22"/>
      <c r="C465" s="22"/>
      <c r="D465" s="22"/>
      <c r="E465" s="22"/>
      <c r="F465" s="32"/>
      <c r="G465" s="32"/>
      <c r="H465" s="32"/>
      <c r="I465" s="32"/>
    </row>
    <row r="466" spans="1:9" ht="15">
      <c r="A466" s="22"/>
      <c r="B466" s="22"/>
      <c r="C466" s="22"/>
      <c r="D466" s="22"/>
      <c r="E466" s="22"/>
      <c r="F466" s="32"/>
      <c r="G466" s="32"/>
      <c r="H466" s="32"/>
      <c r="I466" s="32"/>
    </row>
    <row r="467" spans="1:9" ht="15">
      <c r="A467" s="22"/>
      <c r="B467" s="22"/>
      <c r="C467" s="22"/>
      <c r="D467" s="22"/>
      <c r="E467" s="22"/>
      <c r="F467" s="32"/>
      <c r="G467" s="32"/>
      <c r="H467" s="32"/>
      <c r="I467" s="32"/>
    </row>
    <row r="468" spans="1:9" ht="15">
      <c r="A468" s="22"/>
      <c r="B468" s="22"/>
      <c r="C468" s="22"/>
      <c r="D468" s="22"/>
      <c r="E468" s="22"/>
      <c r="F468" s="32"/>
      <c r="G468" s="32"/>
      <c r="H468" s="32"/>
      <c r="I468" s="32"/>
    </row>
    <row r="469" spans="1:9" ht="15">
      <c r="A469" s="22"/>
      <c r="B469" s="22"/>
      <c r="C469" s="22"/>
      <c r="D469" s="22"/>
      <c r="E469" s="22"/>
      <c r="F469" s="32"/>
      <c r="G469" s="32"/>
      <c r="H469" s="32"/>
      <c r="I469" s="32"/>
    </row>
    <row r="470" spans="1:9" ht="15">
      <c r="A470" s="22"/>
      <c r="B470" s="22"/>
      <c r="C470" s="22"/>
      <c r="D470" s="22"/>
      <c r="E470" s="22"/>
      <c r="F470" s="32"/>
      <c r="G470" s="32"/>
      <c r="H470" s="32"/>
      <c r="I470" s="32"/>
    </row>
    <row r="471" spans="1:9" ht="15">
      <c r="A471" s="22"/>
      <c r="B471" s="22"/>
      <c r="C471" s="22"/>
      <c r="D471" s="22"/>
      <c r="E471" s="22"/>
      <c r="F471" s="32"/>
      <c r="G471" s="32"/>
      <c r="H471" s="32"/>
      <c r="I471" s="32"/>
    </row>
    <row r="472" spans="1:9" ht="15">
      <c r="A472" s="22"/>
      <c r="B472" s="22"/>
      <c r="C472" s="22"/>
      <c r="D472" s="22"/>
      <c r="E472" s="22"/>
      <c r="F472" s="32"/>
      <c r="G472" s="32"/>
      <c r="H472" s="32"/>
      <c r="I472" s="32"/>
    </row>
    <row r="473" spans="1:9" ht="15">
      <c r="A473" s="22"/>
      <c r="B473" s="22"/>
      <c r="C473" s="22"/>
      <c r="D473" s="22"/>
      <c r="E473" s="22"/>
      <c r="F473" s="32"/>
      <c r="G473" s="32"/>
      <c r="H473" s="32"/>
      <c r="I473" s="32"/>
    </row>
    <row r="474" spans="1:9" ht="15">
      <c r="A474" s="22"/>
      <c r="B474" s="22"/>
      <c r="C474" s="22"/>
      <c r="D474" s="22"/>
      <c r="E474" s="22"/>
      <c r="F474" s="32"/>
      <c r="G474" s="32"/>
      <c r="H474" s="32"/>
      <c r="I474" s="32"/>
    </row>
    <row r="475" spans="1:9" ht="15">
      <c r="A475" s="38"/>
      <c r="B475" s="38"/>
      <c r="C475" s="38"/>
      <c r="D475" s="38"/>
      <c r="E475" s="38"/>
      <c r="F475" s="39"/>
      <c r="G475" s="39"/>
      <c r="H475" s="39"/>
      <c r="I475" s="39"/>
    </row>
    <row r="476" spans="1:9" ht="15.75">
      <c r="A476" s="40"/>
      <c r="B476" s="41"/>
      <c r="C476" s="41"/>
      <c r="D476" s="41"/>
      <c r="E476" s="41"/>
      <c r="F476" s="42"/>
      <c r="G476" s="42"/>
      <c r="H476" s="42"/>
      <c r="I476" s="42"/>
    </row>
    <row r="477" spans="1:9" ht="15.75">
      <c r="A477" s="29"/>
      <c r="B477" s="22"/>
      <c r="C477" s="22"/>
      <c r="D477" s="22"/>
      <c r="E477" s="22"/>
      <c r="F477" s="32"/>
      <c r="G477" s="32"/>
      <c r="H477" s="32"/>
      <c r="I477" s="32"/>
    </row>
    <row r="478" spans="1:9" ht="15.75">
      <c r="A478" s="29"/>
      <c r="B478" s="22"/>
      <c r="C478" s="22"/>
      <c r="D478" s="22"/>
      <c r="E478" s="22"/>
      <c r="F478" s="32"/>
      <c r="G478" s="32"/>
      <c r="H478" s="32"/>
      <c r="I478" s="32"/>
    </row>
    <row r="479" spans="1:9" ht="15.75">
      <c r="A479" s="29"/>
      <c r="B479" s="22"/>
      <c r="C479" s="22"/>
      <c r="D479" s="22"/>
      <c r="E479" s="22"/>
      <c r="F479" s="32"/>
      <c r="G479" s="32"/>
      <c r="H479" s="32"/>
      <c r="I479" s="32"/>
    </row>
    <row r="480" spans="1:9" ht="15.75">
      <c r="A480" s="29"/>
      <c r="B480" s="22"/>
      <c r="C480" s="22"/>
      <c r="D480" s="22"/>
      <c r="E480" s="22"/>
      <c r="F480" s="32"/>
      <c r="G480" s="32"/>
      <c r="H480" s="32"/>
      <c r="I480" s="32"/>
    </row>
  </sheetData>
  <sheetProtection password="DAF5" sheet="1" objects="1" scenarios="1"/>
  <mergeCells count="387">
    <mergeCell ref="F330:G330"/>
    <mergeCell ref="A433:I433"/>
    <mergeCell ref="A434:I434"/>
    <mergeCell ref="H302:I302"/>
    <mergeCell ref="A304:I304"/>
    <mergeCell ref="F302:G302"/>
    <mergeCell ref="H366:I366"/>
    <mergeCell ref="H367:I367"/>
    <mergeCell ref="F306:G306"/>
    <mergeCell ref="H306:I306"/>
    <mergeCell ref="F328:G328"/>
    <mergeCell ref="F329:G329"/>
    <mergeCell ref="H327:I327"/>
    <mergeCell ref="H326:I326"/>
    <mergeCell ref="H325:I325"/>
    <mergeCell ref="H324:I324"/>
    <mergeCell ref="H322:I322"/>
    <mergeCell ref="H311:I311"/>
    <mergeCell ref="H318:I318"/>
    <mergeCell ref="H317:I317"/>
    <mergeCell ref="H323:I323"/>
    <mergeCell ref="H320:I320"/>
    <mergeCell ref="H319:I319"/>
    <mergeCell ref="H310:I310"/>
    <mergeCell ref="H298:I298"/>
    <mergeCell ref="H299:I299"/>
    <mergeCell ref="H300:I300"/>
    <mergeCell ref="H301:I301"/>
    <mergeCell ref="F297:G297"/>
    <mergeCell ref="F294:G294"/>
    <mergeCell ref="H294:I294"/>
    <mergeCell ref="H295:I295"/>
    <mergeCell ref="H296:I296"/>
    <mergeCell ref="A136:D136"/>
    <mergeCell ref="A137:G137"/>
    <mergeCell ref="A139:F139"/>
    <mergeCell ref="A129:I129"/>
    <mergeCell ref="A131:H131"/>
    <mergeCell ref="A133:E133"/>
    <mergeCell ref="A135:F135"/>
    <mergeCell ref="A84:H84"/>
    <mergeCell ref="A98:G98"/>
    <mergeCell ref="A91:E91"/>
    <mergeCell ref="A94:F94"/>
    <mergeCell ref="A95:G95"/>
    <mergeCell ref="A96:F96"/>
    <mergeCell ref="A78:I78"/>
    <mergeCell ref="A79:C79"/>
    <mergeCell ref="A80:D80"/>
    <mergeCell ref="A83:I83"/>
    <mergeCell ref="H161:I161"/>
    <mergeCell ref="H162:I162"/>
    <mergeCell ref="H157:I157"/>
    <mergeCell ref="H158:I158"/>
    <mergeCell ref="H159:I159"/>
    <mergeCell ref="H160:I160"/>
    <mergeCell ref="F161:G161"/>
    <mergeCell ref="F162:G162"/>
    <mergeCell ref="F157:G157"/>
    <mergeCell ref="F158:G158"/>
    <mergeCell ref="F159:G159"/>
    <mergeCell ref="F160:G160"/>
    <mergeCell ref="G435:I435"/>
    <mergeCell ref="G442:I442"/>
    <mergeCell ref="A442:F442"/>
    <mergeCell ref="A435:F435"/>
    <mergeCell ref="F370:G370"/>
    <mergeCell ref="H370:I370"/>
    <mergeCell ref="H363:I363"/>
    <mergeCell ref="F364:G364"/>
    <mergeCell ref="F365:G365"/>
    <mergeCell ref="F366:G366"/>
    <mergeCell ref="F363:G363"/>
    <mergeCell ref="H368:I368"/>
    <mergeCell ref="H189:I189"/>
    <mergeCell ref="F267:G267"/>
    <mergeCell ref="H267:I267"/>
    <mergeCell ref="H193:I193"/>
    <mergeCell ref="H192:I192"/>
    <mergeCell ref="H191:I191"/>
    <mergeCell ref="H190:I190"/>
    <mergeCell ref="H222:H224"/>
    <mergeCell ref="I222:I224"/>
    <mergeCell ref="G245:G247"/>
    <mergeCell ref="F371:G371"/>
    <mergeCell ref="H371:I371"/>
    <mergeCell ref="F360:G360"/>
    <mergeCell ref="H360:I360"/>
    <mergeCell ref="F361:G361"/>
    <mergeCell ref="F362:G362"/>
    <mergeCell ref="H362:I362"/>
    <mergeCell ref="H361:I361"/>
    <mergeCell ref="F367:G367"/>
    <mergeCell ref="F368:G368"/>
    <mergeCell ref="F425:G425"/>
    <mergeCell ref="F428:G428"/>
    <mergeCell ref="A418:E418"/>
    <mergeCell ref="H372:I372"/>
    <mergeCell ref="H373:I373"/>
    <mergeCell ref="F372:G372"/>
    <mergeCell ref="H374:I374"/>
    <mergeCell ref="F374:G374"/>
    <mergeCell ref="F416:G416"/>
    <mergeCell ref="F413:G413"/>
    <mergeCell ref="F373:G373"/>
    <mergeCell ref="F396:G396"/>
    <mergeCell ref="F390:G390"/>
    <mergeCell ref="F389:G389"/>
    <mergeCell ref="F387:G387"/>
    <mergeCell ref="F391:G391"/>
    <mergeCell ref="F388:G388"/>
    <mergeCell ref="F392:G392"/>
    <mergeCell ref="H388:I388"/>
    <mergeCell ref="H389:I389"/>
    <mergeCell ref="H390:I390"/>
    <mergeCell ref="F185:G185"/>
    <mergeCell ref="F356:G356"/>
    <mergeCell ref="F357:G357"/>
    <mergeCell ref="F186:G186"/>
    <mergeCell ref="F187:G187"/>
    <mergeCell ref="F190:G190"/>
    <mergeCell ref="F191:G191"/>
    <mergeCell ref="F192:G192"/>
    <mergeCell ref="F193:G193"/>
    <mergeCell ref="F189:G189"/>
    <mergeCell ref="F170:G170"/>
    <mergeCell ref="F171:G171"/>
    <mergeCell ref="F180:G180"/>
    <mergeCell ref="F181:G181"/>
    <mergeCell ref="F182:G182"/>
    <mergeCell ref="F163:G163"/>
    <mergeCell ref="F164:G164"/>
    <mergeCell ref="F165:G165"/>
    <mergeCell ref="F166:G166"/>
    <mergeCell ref="F167:G167"/>
    <mergeCell ref="F168:G168"/>
    <mergeCell ref="F169:G169"/>
    <mergeCell ref="F179:G179"/>
    <mergeCell ref="A182:E182"/>
    <mergeCell ref="A193:E193"/>
    <mergeCell ref="F172:G172"/>
    <mergeCell ref="F173:G173"/>
    <mergeCell ref="F174:G174"/>
    <mergeCell ref="F175:G175"/>
    <mergeCell ref="F177:G177"/>
    <mergeCell ref="F178:G178"/>
    <mergeCell ref="A175:E175"/>
    <mergeCell ref="F184:G184"/>
    <mergeCell ref="A150:E150"/>
    <mergeCell ref="F150:G150"/>
    <mergeCell ref="H150:I150"/>
    <mergeCell ref="A156:E156"/>
    <mergeCell ref="H151:I151"/>
    <mergeCell ref="H152:I152"/>
    <mergeCell ref="H153:I153"/>
    <mergeCell ref="H154:I154"/>
    <mergeCell ref="H155:I155"/>
    <mergeCell ref="H156:I156"/>
    <mergeCell ref="A1:E1"/>
    <mergeCell ref="A5:I5"/>
    <mergeCell ref="A6:I6"/>
    <mergeCell ref="A303:I303"/>
    <mergeCell ref="G149:I149"/>
    <mergeCell ref="F151:G151"/>
    <mergeCell ref="F152:G152"/>
    <mergeCell ref="F153:G153"/>
    <mergeCell ref="F154:G154"/>
    <mergeCell ref="F155:G155"/>
    <mergeCell ref="A320:E320"/>
    <mergeCell ref="A341:E341"/>
    <mergeCell ref="F313:G313"/>
    <mergeCell ref="F315:G315"/>
    <mergeCell ref="F322:G322"/>
    <mergeCell ref="F323:G323"/>
    <mergeCell ref="F324:G324"/>
    <mergeCell ref="F325:G325"/>
    <mergeCell ref="F326:G326"/>
    <mergeCell ref="F327:G327"/>
    <mergeCell ref="A350:E350"/>
    <mergeCell ref="A198:C198"/>
    <mergeCell ref="A207:C207"/>
    <mergeCell ref="A214:C214"/>
    <mergeCell ref="E222:E224"/>
    <mergeCell ref="A225:C225"/>
    <mergeCell ref="A234:C234"/>
    <mergeCell ref="A275:C275"/>
    <mergeCell ref="A284:C284"/>
    <mergeCell ref="A241:C241"/>
    <mergeCell ref="F156:G156"/>
    <mergeCell ref="H187:I187"/>
    <mergeCell ref="H186:I186"/>
    <mergeCell ref="H185:I185"/>
    <mergeCell ref="H184:I184"/>
    <mergeCell ref="H178:I178"/>
    <mergeCell ref="H177:I177"/>
    <mergeCell ref="H175:I175"/>
    <mergeCell ref="H182:I182"/>
    <mergeCell ref="H180:I180"/>
    <mergeCell ref="H181:I181"/>
    <mergeCell ref="H179:I179"/>
    <mergeCell ref="H164:I164"/>
    <mergeCell ref="H171:I171"/>
    <mergeCell ref="H170:I170"/>
    <mergeCell ref="H169:I169"/>
    <mergeCell ref="H168:I168"/>
    <mergeCell ref="H167:I167"/>
    <mergeCell ref="H166:I166"/>
    <mergeCell ref="H165:I165"/>
    <mergeCell ref="H174:I174"/>
    <mergeCell ref="H173:I173"/>
    <mergeCell ref="H172:I172"/>
    <mergeCell ref="F311:G311"/>
    <mergeCell ref="G195:G197"/>
    <mergeCell ref="H195:H197"/>
    <mergeCell ref="I195:I197"/>
    <mergeCell ref="H266:I266"/>
    <mergeCell ref="I245:I247"/>
    <mergeCell ref="F245:F247"/>
    <mergeCell ref="H163:I163"/>
    <mergeCell ref="F307:G307"/>
    <mergeCell ref="F308:G308"/>
    <mergeCell ref="F309:G309"/>
    <mergeCell ref="H307:I307"/>
    <mergeCell ref="H308:I308"/>
    <mergeCell ref="H309:I309"/>
    <mergeCell ref="A194:I194"/>
    <mergeCell ref="A195:C197"/>
    <mergeCell ref="D195:D197"/>
    <mergeCell ref="F331:G331"/>
    <mergeCell ref="F332:G332"/>
    <mergeCell ref="F333:G333"/>
    <mergeCell ref="F334:G334"/>
    <mergeCell ref="F335:G335"/>
    <mergeCell ref="F338:G338"/>
    <mergeCell ref="F339:G339"/>
    <mergeCell ref="F340:G340"/>
    <mergeCell ref="F341:G341"/>
    <mergeCell ref="F343:G343"/>
    <mergeCell ref="F344:G344"/>
    <mergeCell ref="F345:G345"/>
    <mergeCell ref="F346:G346"/>
    <mergeCell ref="H428:I428"/>
    <mergeCell ref="F358:G358"/>
    <mergeCell ref="H356:I356"/>
    <mergeCell ref="H357:I357"/>
    <mergeCell ref="H358:I358"/>
    <mergeCell ref="H364:I364"/>
    <mergeCell ref="H365:I365"/>
    <mergeCell ref="F393:G393"/>
    <mergeCell ref="F355:G355"/>
    <mergeCell ref="H354:I354"/>
    <mergeCell ref="H352:I352"/>
    <mergeCell ref="F349:G349"/>
    <mergeCell ref="F350:G350"/>
    <mergeCell ref="F352:G352"/>
    <mergeCell ref="F354:G354"/>
    <mergeCell ref="H345:I345"/>
    <mergeCell ref="H344:I344"/>
    <mergeCell ref="H343:I343"/>
    <mergeCell ref="H425:I425"/>
    <mergeCell ref="H350:I350"/>
    <mergeCell ref="H349:I349"/>
    <mergeCell ref="H346:I346"/>
    <mergeCell ref="H355:I355"/>
    <mergeCell ref="H421:I421"/>
    <mergeCell ref="H387:I387"/>
    <mergeCell ref="H341:I341"/>
    <mergeCell ref="H340:I340"/>
    <mergeCell ref="H339:I339"/>
    <mergeCell ref="H338:I338"/>
    <mergeCell ref="H335:I335"/>
    <mergeCell ref="H334:I334"/>
    <mergeCell ref="H333:I333"/>
    <mergeCell ref="H332:I332"/>
    <mergeCell ref="H331:I331"/>
    <mergeCell ref="H330:I330"/>
    <mergeCell ref="H329:I329"/>
    <mergeCell ref="H328:I328"/>
    <mergeCell ref="A262:C262"/>
    <mergeCell ref="E245:E247"/>
    <mergeCell ref="E195:E197"/>
    <mergeCell ref="F195:F197"/>
    <mergeCell ref="A222:D224"/>
    <mergeCell ref="A245:C247"/>
    <mergeCell ref="D245:D247"/>
    <mergeCell ref="F222:F224"/>
    <mergeCell ref="G222:G224"/>
    <mergeCell ref="A248:C248"/>
    <mergeCell ref="A256:C256"/>
    <mergeCell ref="H245:H247"/>
    <mergeCell ref="F318:G318"/>
    <mergeCell ref="F319:G319"/>
    <mergeCell ref="F320:G320"/>
    <mergeCell ref="F310:G310"/>
    <mergeCell ref="F317:G317"/>
    <mergeCell ref="H272:H274"/>
    <mergeCell ref="F266:G266"/>
    <mergeCell ref="H313:I313"/>
    <mergeCell ref="H315:I315"/>
    <mergeCell ref="I272:I274"/>
    <mergeCell ref="F292:G292"/>
    <mergeCell ref="H292:I292"/>
    <mergeCell ref="H297:I297"/>
    <mergeCell ref="F295:G295"/>
    <mergeCell ref="F296:G296"/>
    <mergeCell ref="A272:D274"/>
    <mergeCell ref="E272:E274"/>
    <mergeCell ref="F272:F274"/>
    <mergeCell ref="G272:G274"/>
    <mergeCell ref="F347:G347"/>
    <mergeCell ref="F348:G348"/>
    <mergeCell ref="H348:I348"/>
    <mergeCell ref="H347:I347"/>
    <mergeCell ref="F417:G417"/>
    <mergeCell ref="F419:G419"/>
    <mergeCell ref="H419:I419"/>
    <mergeCell ref="F421:G421"/>
    <mergeCell ref="H424:I424"/>
    <mergeCell ref="H422:I422"/>
    <mergeCell ref="H423:I423"/>
    <mergeCell ref="F422:G422"/>
    <mergeCell ref="F423:G423"/>
    <mergeCell ref="F424:G424"/>
    <mergeCell ref="F405:G405"/>
    <mergeCell ref="A391:E391"/>
    <mergeCell ref="H413:I413"/>
    <mergeCell ref="H394:I394"/>
    <mergeCell ref="F403:G403"/>
    <mergeCell ref="F411:G411"/>
    <mergeCell ref="H406:I406"/>
    <mergeCell ref="F404:G404"/>
    <mergeCell ref="H414:I414"/>
    <mergeCell ref="H411:I411"/>
    <mergeCell ref="F410:G410"/>
    <mergeCell ref="F406:G406"/>
    <mergeCell ref="H410:I410"/>
    <mergeCell ref="F414:G414"/>
    <mergeCell ref="H415:I415"/>
    <mergeCell ref="F426:G426"/>
    <mergeCell ref="A49:I49"/>
    <mergeCell ref="A51:I51"/>
    <mergeCell ref="A54:F54"/>
    <mergeCell ref="A55:H55"/>
    <mergeCell ref="A62:H62"/>
    <mergeCell ref="A56:F56"/>
    <mergeCell ref="A58:D58"/>
    <mergeCell ref="A60:F60"/>
    <mergeCell ref="A65:G65"/>
    <mergeCell ref="A67:I67"/>
    <mergeCell ref="A68:I68"/>
    <mergeCell ref="A76:I76"/>
    <mergeCell ref="A72:I72"/>
    <mergeCell ref="A73:H73"/>
    <mergeCell ref="A74:I74"/>
    <mergeCell ref="A75:I75"/>
    <mergeCell ref="A102:E102"/>
    <mergeCell ref="A103:C103"/>
    <mergeCell ref="A104:D104"/>
    <mergeCell ref="A101:I101"/>
    <mergeCell ref="A105:H105"/>
    <mergeCell ref="A106:G106"/>
    <mergeCell ref="A110:E110"/>
    <mergeCell ref="A112:G112"/>
    <mergeCell ref="A113:H113"/>
    <mergeCell ref="A114:H114"/>
    <mergeCell ref="A115:H115"/>
    <mergeCell ref="A120:F120"/>
    <mergeCell ref="A389:E389"/>
    <mergeCell ref="F408:G408"/>
    <mergeCell ref="H408:I408"/>
    <mergeCell ref="A122:F122"/>
    <mergeCell ref="A124:I124"/>
    <mergeCell ref="A127:F127"/>
    <mergeCell ref="H403:I403"/>
    <mergeCell ref="A408:E408"/>
    <mergeCell ref="H391:I391"/>
    <mergeCell ref="H393:I393"/>
    <mergeCell ref="H426:I426"/>
    <mergeCell ref="F427:G427"/>
    <mergeCell ref="H427:I427"/>
    <mergeCell ref="F298:G298"/>
    <mergeCell ref="F299:G299"/>
    <mergeCell ref="F300:G300"/>
    <mergeCell ref="F301:G301"/>
    <mergeCell ref="F415:G415"/>
    <mergeCell ref="H392:I392"/>
    <mergeCell ref="F394:G394"/>
  </mergeCells>
  <printOptions horizontalCentered="1"/>
  <pageMargins left="0.7" right="0" top="0.78740157480315" bottom="0.748031496062992" header="0.511811023622047" footer="0.51181102362204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K63" sqref="K63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  <col min="10" max="10" width="14.5" style="0" bestFit="1" customWidth="1"/>
  </cols>
  <sheetData>
    <row r="1" spans="1:9" ht="15.75">
      <c r="A1" s="498" t="s">
        <v>609</v>
      </c>
      <c r="B1" s="498"/>
      <c r="C1" s="498"/>
      <c r="D1" s="498"/>
      <c r="E1" s="498"/>
      <c r="F1" s="498"/>
      <c r="G1" s="498"/>
      <c r="H1" s="498"/>
      <c r="I1" s="498"/>
    </row>
    <row r="2" spans="1:9" ht="15">
      <c r="A2" s="499" t="s">
        <v>480</v>
      </c>
      <c r="B2" s="500"/>
      <c r="C2" s="501"/>
      <c r="D2" s="508" t="s">
        <v>560</v>
      </c>
      <c r="E2" s="508" t="s">
        <v>561</v>
      </c>
      <c r="F2" s="508" t="s">
        <v>632</v>
      </c>
      <c r="G2" s="508" t="s">
        <v>563</v>
      </c>
      <c r="H2" s="508" t="s">
        <v>564</v>
      </c>
      <c r="I2" s="508" t="s">
        <v>557</v>
      </c>
    </row>
    <row r="3" spans="1:9" ht="15">
      <c r="A3" s="502"/>
      <c r="B3" s="503"/>
      <c r="C3" s="504"/>
      <c r="D3" s="509"/>
      <c r="E3" s="509"/>
      <c r="F3" s="511"/>
      <c r="G3" s="511"/>
      <c r="H3" s="511"/>
      <c r="I3" s="509"/>
    </row>
    <row r="4" spans="1:9" ht="5.25" customHeight="1">
      <c r="A4" s="505"/>
      <c r="B4" s="506"/>
      <c r="C4" s="507"/>
      <c r="D4" s="510"/>
      <c r="E4" s="510"/>
      <c r="F4" s="512"/>
      <c r="G4" s="512"/>
      <c r="H4" s="512"/>
      <c r="I4" s="510"/>
    </row>
    <row r="5" spans="1:9" ht="15.75">
      <c r="A5" s="513" t="s">
        <v>610</v>
      </c>
      <c r="B5" s="514"/>
      <c r="C5" s="514"/>
      <c r="D5" s="223"/>
      <c r="E5" s="222"/>
      <c r="F5" s="223"/>
      <c r="G5" s="222"/>
      <c r="H5" s="223"/>
      <c r="I5" s="224"/>
    </row>
    <row r="6" spans="1:9" ht="15">
      <c r="A6" s="225" t="s">
        <v>486</v>
      </c>
      <c r="B6" s="277"/>
      <c r="C6" s="277"/>
      <c r="D6" s="245">
        <v>49838468249</v>
      </c>
      <c r="E6" s="229">
        <v>1369244871</v>
      </c>
      <c r="F6" s="245">
        <v>503377800798</v>
      </c>
      <c r="G6" s="229">
        <v>2963613619</v>
      </c>
      <c r="H6" s="245">
        <v>102857143</v>
      </c>
      <c r="I6" s="231">
        <f aca="true" t="shared" si="0" ref="I6:I23">SUM(D6:H6)</f>
        <v>557651984680</v>
      </c>
    </row>
    <row r="7" spans="1:9" ht="15.75">
      <c r="A7" s="232" t="s">
        <v>487</v>
      </c>
      <c r="B7" s="226"/>
      <c r="C7" s="226"/>
      <c r="D7" s="230"/>
      <c r="E7" s="278"/>
      <c r="F7" s="230">
        <f>525514818+890750455+702724273</f>
        <v>2118989546</v>
      </c>
      <c r="G7" s="233"/>
      <c r="H7" s="230"/>
      <c r="I7" s="231">
        <f t="shared" si="0"/>
        <v>2118989546</v>
      </c>
    </row>
    <row r="8" spans="1:9" ht="15.75">
      <c r="A8" s="232" t="s">
        <v>488</v>
      </c>
      <c r="B8" s="226"/>
      <c r="C8" s="226"/>
      <c r="D8" s="230"/>
      <c r="E8" s="233"/>
      <c r="F8" s="230">
        <v>58669280</v>
      </c>
      <c r="G8" s="233"/>
      <c r="H8" s="230"/>
      <c r="I8" s="231">
        <f t="shared" si="0"/>
        <v>58669280</v>
      </c>
    </row>
    <row r="9" spans="1:9" ht="15.75">
      <c r="A9" s="232" t="s">
        <v>489</v>
      </c>
      <c r="B9" s="226"/>
      <c r="C9" s="226"/>
      <c r="D9" s="230"/>
      <c r="E9" s="233"/>
      <c r="F9" s="230"/>
      <c r="G9" s="233"/>
      <c r="H9" s="230"/>
      <c r="I9" s="231">
        <f t="shared" si="0"/>
        <v>0</v>
      </c>
    </row>
    <row r="10" spans="1:9" ht="15.75">
      <c r="A10" s="232" t="s">
        <v>565</v>
      </c>
      <c r="B10" s="226"/>
      <c r="C10" s="226"/>
      <c r="D10" s="230"/>
      <c r="E10" s="278"/>
      <c r="F10" s="230"/>
      <c r="G10" s="233"/>
      <c r="H10" s="230"/>
      <c r="I10" s="231">
        <f t="shared" si="0"/>
        <v>0</v>
      </c>
    </row>
    <row r="11" spans="1:9" ht="15.75">
      <c r="A11" s="232" t="s">
        <v>491</v>
      </c>
      <c r="B11" s="226"/>
      <c r="C11" s="226"/>
      <c r="D11" s="230"/>
      <c r="E11" s="233">
        <v>289299554</v>
      </c>
      <c r="F11" s="230"/>
      <c r="G11" s="233"/>
      <c r="H11" s="230"/>
      <c r="I11" s="231">
        <f t="shared" si="0"/>
        <v>289299554</v>
      </c>
    </row>
    <row r="12" spans="1:9" ht="15.75">
      <c r="A12" s="232" t="s">
        <v>492</v>
      </c>
      <c r="B12" s="226"/>
      <c r="C12" s="226"/>
      <c r="D12" s="230"/>
      <c r="E12" s="233"/>
      <c r="F12" s="230">
        <v>402668000</v>
      </c>
      <c r="G12" s="233"/>
      <c r="H12" s="230"/>
      <c r="I12" s="231">
        <f t="shared" si="0"/>
        <v>402668000</v>
      </c>
    </row>
    <row r="13" spans="1:9" s="3" customFormat="1" ht="15.75">
      <c r="A13" s="523" t="s">
        <v>714</v>
      </c>
      <c r="B13" s="524"/>
      <c r="C13" s="525"/>
      <c r="D13" s="245">
        <f>D6+D7+D8+D9-D10-D11-D12</f>
        <v>49838468249</v>
      </c>
      <c r="E13" s="245">
        <f>E6+E7+E8+E9-E10-E11-E12</f>
        <v>1079945317</v>
      </c>
      <c r="F13" s="245">
        <f>F6+F7+F8+F9-F10-F11-F12</f>
        <v>505152791624</v>
      </c>
      <c r="G13" s="245">
        <f>G6+G7+G8+G9-G10-G11-G12</f>
        <v>2963613619</v>
      </c>
      <c r="H13" s="245">
        <v>102857143</v>
      </c>
      <c r="I13" s="231">
        <f t="shared" si="0"/>
        <v>559137675952</v>
      </c>
    </row>
    <row r="14" spans="1:9" ht="15.75">
      <c r="A14" s="515" t="s">
        <v>494</v>
      </c>
      <c r="B14" s="516"/>
      <c r="C14" s="516"/>
      <c r="D14" s="230"/>
      <c r="E14" s="233"/>
      <c r="F14" s="230"/>
      <c r="G14" s="233"/>
      <c r="H14" s="230"/>
      <c r="I14" s="231"/>
    </row>
    <row r="15" spans="1:9" s="3" customFormat="1" ht="15.75">
      <c r="A15" s="225" t="s">
        <v>486</v>
      </c>
      <c r="B15" s="277"/>
      <c r="C15" s="277"/>
      <c r="D15" s="245">
        <v>11623806954</v>
      </c>
      <c r="E15" s="229">
        <v>1201176925</v>
      </c>
      <c r="F15" s="245">
        <v>134418562894</v>
      </c>
      <c r="G15" s="229">
        <v>2323573990</v>
      </c>
      <c r="H15" s="245">
        <v>102857143</v>
      </c>
      <c r="I15" s="231">
        <f t="shared" si="0"/>
        <v>149669977906</v>
      </c>
    </row>
    <row r="16" spans="1:10" ht="15.75">
      <c r="A16" s="232" t="s">
        <v>495</v>
      </c>
      <c r="B16" s="226"/>
      <c r="C16" s="226"/>
      <c r="D16" s="230">
        <v>582408371</v>
      </c>
      <c r="E16" s="233">
        <f>24429432+653061+530008</f>
        <v>25612501</v>
      </c>
      <c r="F16" s="230">
        <f>9470286976+136370286</f>
        <v>9606657262</v>
      </c>
      <c r="G16" s="233">
        <f>79317916+8635415+7018248-4029961</f>
        <v>90941618</v>
      </c>
      <c r="H16" s="230"/>
      <c r="I16" s="231">
        <f t="shared" si="0"/>
        <v>10305619752</v>
      </c>
      <c r="J16" s="4"/>
    </row>
    <row r="17" spans="1:9" ht="15.75">
      <c r="A17" s="232" t="s">
        <v>565</v>
      </c>
      <c r="B17" s="226"/>
      <c r="C17" s="226"/>
      <c r="D17" s="230"/>
      <c r="E17" s="278"/>
      <c r="F17" s="279"/>
      <c r="G17" s="278"/>
      <c r="H17" s="279"/>
      <c r="I17" s="280">
        <f t="shared" si="0"/>
        <v>0</v>
      </c>
    </row>
    <row r="18" spans="1:9" ht="15.75">
      <c r="A18" s="232" t="s">
        <v>491</v>
      </c>
      <c r="B18" s="226"/>
      <c r="C18" s="226"/>
      <c r="D18" s="230"/>
      <c r="E18" s="233">
        <v>289299554</v>
      </c>
      <c r="F18" s="230"/>
      <c r="G18" s="233"/>
      <c r="H18" s="230"/>
      <c r="I18" s="231">
        <f t="shared" si="0"/>
        <v>289299554</v>
      </c>
    </row>
    <row r="19" spans="1:9" ht="15.75">
      <c r="A19" s="232" t="s">
        <v>492</v>
      </c>
      <c r="B19" s="226"/>
      <c r="C19" s="226"/>
      <c r="D19" s="230"/>
      <c r="E19" s="233"/>
      <c r="F19" s="230">
        <v>402668000</v>
      </c>
      <c r="G19" s="233"/>
      <c r="H19" s="230"/>
      <c r="I19" s="231">
        <f t="shared" si="0"/>
        <v>402668000</v>
      </c>
    </row>
    <row r="20" spans="1:10" s="3" customFormat="1" ht="15.75">
      <c r="A20" s="523" t="s">
        <v>714</v>
      </c>
      <c r="B20" s="524"/>
      <c r="C20" s="525"/>
      <c r="D20" s="245">
        <f aca="true" t="shared" si="1" ref="D20:I20">D15+D16-D17-D18-D19</f>
        <v>12206215325</v>
      </c>
      <c r="E20" s="245">
        <f t="shared" si="1"/>
        <v>937489872</v>
      </c>
      <c r="F20" s="245">
        <f t="shared" si="1"/>
        <v>143622552156</v>
      </c>
      <c r="G20" s="245">
        <f t="shared" si="1"/>
        <v>2414515608</v>
      </c>
      <c r="H20" s="245">
        <f t="shared" si="1"/>
        <v>102857143</v>
      </c>
      <c r="I20" s="245">
        <f t="shared" si="1"/>
        <v>159283630104</v>
      </c>
      <c r="J20" s="54"/>
    </row>
    <row r="21" spans="1:9" ht="15.75">
      <c r="A21" s="515" t="s">
        <v>567</v>
      </c>
      <c r="B21" s="516"/>
      <c r="C21" s="516"/>
      <c r="D21" s="230"/>
      <c r="E21" s="233"/>
      <c r="F21" s="230"/>
      <c r="G21" s="233"/>
      <c r="H21" s="230"/>
      <c r="I21" s="231"/>
    </row>
    <row r="22" spans="1:9" ht="15.75">
      <c r="A22" s="232" t="s">
        <v>568</v>
      </c>
      <c r="B22" s="226"/>
      <c r="C22" s="226"/>
      <c r="D22" s="230">
        <f>D6-D15</f>
        <v>38214661295</v>
      </c>
      <c r="E22" s="230">
        <f>E6-E15</f>
        <v>168067946</v>
      </c>
      <c r="F22" s="230">
        <f>F6-F15</f>
        <v>368959237904</v>
      </c>
      <c r="G22" s="230">
        <f>G6-G15</f>
        <v>640039629</v>
      </c>
      <c r="H22" s="230">
        <f>H6-H15</f>
        <v>0</v>
      </c>
      <c r="I22" s="231">
        <f t="shared" si="0"/>
        <v>407982006774</v>
      </c>
    </row>
    <row r="23" spans="1:9" ht="15.75">
      <c r="A23" s="526" t="s">
        <v>715</v>
      </c>
      <c r="B23" s="527"/>
      <c r="C23" s="528"/>
      <c r="D23" s="239">
        <f>D13-D20</f>
        <v>37632252924</v>
      </c>
      <c r="E23" s="239">
        <f>E13-E20</f>
        <v>142455445</v>
      </c>
      <c r="F23" s="239">
        <f>F13-F20</f>
        <v>361530239468</v>
      </c>
      <c r="G23" s="239">
        <f>G13-G20</f>
        <v>549098011</v>
      </c>
      <c r="H23" s="239">
        <f>H13-H20</f>
        <v>0</v>
      </c>
      <c r="I23" s="246">
        <f t="shared" si="0"/>
        <v>399854045848</v>
      </c>
    </row>
    <row r="24" spans="1:9" ht="15.75">
      <c r="A24" s="187"/>
      <c r="B24" s="188"/>
      <c r="C24" s="188"/>
      <c r="D24" s="188"/>
      <c r="E24" s="188"/>
      <c r="F24" s="188"/>
      <c r="G24" s="188"/>
      <c r="H24" s="188"/>
      <c r="I24" s="241"/>
    </row>
    <row r="25" spans="1:9" ht="15.75">
      <c r="A25" s="187"/>
      <c r="B25" s="188"/>
      <c r="C25" s="188"/>
      <c r="D25" s="188"/>
      <c r="E25" s="188"/>
      <c r="F25" s="188"/>
      <c r="G25" s="188"/>
      <c r="H25" s="188"/>
      <c r="I25" s="241"/>
    </row>
    <row r="26" spans="1:9" ht="15.75">
      <c r="A26" s="242" t="s">
        <v>569</v>
      </c>
      <c r="B26" s="210"/>
      <c r="C26" s="210"/>
      <c r="D26" s="210"/>
      <c r="E26" s="210"/>
      <c r="F26" s="210"/>
      <c r="G26" s="210"/>
      <c r="H26" s="210"/>
      <c r="I26" s="243"/>
    </row>
    <row r="27" spans="1:9" ht="15">
      <c r="A27" s="499" t="s">
        <v>480</v>
      </c>
      <c r="B27" s="500"/>
      <c r="C27" s="500"/>
      <c r="D27" s="501"/>
      <c r="E27" s="508" t="s">
        <v>561</v>
      </c>
      <c r="F27" s="508" t="s">
        <v>562</v>
      </c>
      <c r="G27" s="508" t="s">
        <v>563</v>
      </c>
      <c r="H27" s="508" t="s">
        <v>564</v>
      </c>
      <c r="I27" s="508" t="s">
        <v>557</v>
      </c>
    </row>
    <row r="28" spans="1:9" ht="15">
      <c r="A28" s="517"/>
      <c r="B28" s="518"/>
      <c r="C28" s="518"/>
      <c r="D28" s="519"/>
      <c r="E28" s="509"/>
      <c r="F28" s="511"/>
      <c r="G28" s="511"/>
      <c r="H28" s="511"/>
      <c r="I28" s="509"/>
    </row>
    <row r="29" spans="1:9" ht="6.75" customHeight="1">
      <c r="A29" s="520"/>
      <c r="B29" s="521"/>
      <c r="C29" s="521"/>
      <c r="D29" s="522"/>
      <c r="E29" s="510"/>
      <c r="F29" s="512"/>
      <c r="G29" s="512"/>
      <c r="H29" s="512"/>
      <c r="I29" s="510"/>
    </row>
    <row r="30" spans="1:9" ht="15.75">
      <c r="A30" s="513" t="s">
        <v>485</v>
      </c>
      <c r="B30" s="514"/>
      <c r="C30" s="514"/>
      <c r="D30" s="244"/>
      <c r="E30" s="221"/>
      <c r="F30" s="221"/>
      <c r="G30" s="223"/>
      <c r="H30" s="223"/>
      <c r="I30" s="223"/>
    </row>
    <row r="31" spans="1:9" ht="15.75">
      <c r="A31" s="225" t="s">
        <v>486</v>
      </c>
      <c r="B31" s="226"/>
      <c r="C31" s="226"/>
      <c r="D31" s="228"/>
      <c r="E31" s="227"/>
      <c r="F31" s="228"/>
      <c r="G31" s="245"/>
      <c r="H31" s="230"/>
      <c r="I31" s="231"/>
    </row>
    <row r="32" spans="1:9" ht="15.75">
      <c r="A32" s="232" t="s">
        <v>487</v>
      </c>
      <c r="B32" s="226"/>
      <c r="C32" s="226"/>
      <c r="D32" s="228"/>
      <c r="E32" s="227"/>
      <c r="F32" s="228"/>
      <c r="G32" s="230"/>
      <c r="H32" s="230"/>
      <c r="I32" s="234"/>
    </row>
    <row r="33" spans="1:9" ht="15.75">
      <c r="A33" s="232" t="s">
        <v>488</v>
      </c>
      <c r="B33" s="226"/>
      <c r="C33" s="226"/>
      <c r="D33" s="228"/>
      <c r="E33" s="227"/>
      <c r="F33" s="228"/>
      <c r="G33" s="230"/>
      <c r="H33" s="230"/>
      <c r="I33" s="234"/>
    </row>
    <row r="34" spans="1:9" ht="15.75">
      <c r="A34" s="232" t="s">
        <v>489</v>
      </c>
      <c r="B34" s="226"/>
      <c r="C34" s="226"/>
      <c r="D34" s="228"/>
      <c r="E34" s="227"/>
      <c r="F34" s="228"/>
      <c r="G34" s="230"/>
      <c r="H34" s="230"/>
      <c r="I34" s="234"/>
    </row>
    <row r="35" spans="1:9" ht="15.75">
      <c r="A35" s="232" t="s">
        <v>490</v>
      </c>
      <c r="B35" s="226"/>
      <c r="C35" s="226"/>
      <c r="D35" s="228"/>
      <c r="E35" s="227"/>
      <c r="F35" s="228"/>
      <c r="G35" s="230"/>
      <c r="H35" s="230"/>
      <c r="I35" s="234"/>
    </row>
    <row r="36" spans="1:9" ht="15.75">
      <c r="A36" s="232" t="s">
        <v>491</v>
      </c>
      <c r="B36" s="226"/>
      <c r="C36" s="226"/>
      <c r="D36" s="228"/>
      <c r="E36" s="227"/>
      <c r="F36" s="228"/>
      <c r="G36" s="230"/>
      <c r="H36" s="230"/>
      <c r="I36" s="234"/>
    </row>
    <row r="37" spans="1:9" ht="15.75">
      <c r="A37" s="232" t="s">
        <v>492</v>
      </c>
      <c r="B37" s="226"/>
      <c r="C37" s="226"/>
      <c r="D37" s="228"/>
      <c r="E37" s="227"/>
      <c r="F37" s="228"/>
      <c r="G37" s="230"/>
      <c r="H37" s="230"/>
      <c r="I37" s="234"/>
    </row>
    <row r="38" spans="1:9" ht="15.75">
      <c r="A38" s="225" t="s">
        <v>493</v>
      </c>
      <c r="B38" s="226"/>
      <c r="C38" s="226"/>
      <c r="D38" s="228"/>
      <c r="E38" s="227"/>
      <c r="F38" s="228"/>
      <c r="G38" s="245"/>
      <c r="H38" s="230"/>
      <c r="I38" s="231"/>
    </row>
    <row r="39" spans="1:9" ht="15.75">
      <c r="A39" s="515" t="s">
        <v>494</v>
      </c>
      <c r="B39" s="516"/>
      <c r="C39" s="516"/>
      <c r="D39" s="228"/>
      <c r="E39" s="227"/>
      <c r="F39" s="228"/>
      <c r="G39" s="230"/>
      <c r="H39" s="230"/>
      <c r="I39" s="231"/>
    </row>
    <row r="40" spans="1:9" ht="15.75">
      <c r="A40" s="225" t="s">
        <v>611</v>
      </c>
      <c r="B40" s="226"/>
      <c r="C40" s="226"/>
      <c r="D40" s="228"/>
      <c r="E40" s="227"/>
      <c r="F40" s="228"/>
      <c r="G40" s="245"/>
      <c r="H40" s="230"/>
      <c r="I40" s="231"/>
    </row>
    <row r="41" spans="1:9" ht="15.75">
      <c r="A41" s="232" t="s">
        <v>495</v>
      </c>
      <c r="B41" s="226"/>
      <c r="C41" s="226"/>
      <c r="D41" s="228"/>
      <c r="E41" s="227"/>
      <c r="F41" s="228"/>
      <c r="G41" s="230"/>
      <c r="H41" s="230"/>
      <c r="I41" s="234"/>
    </row>
    <row r="42" spans="1:9" ht="15.75">
      <c r="A42" s="232" t="s">
        <v>490</v>
      </c>
      <c r="B42" s="226"/>
      <c r="C42" s="226"/>
      <c r="D42" s="228"/>
      <c r="E42" s="227"/>
      <c r="F42" s="228"/>
      <c r="G42" s="230"/>
      <c r="H42" s="230"/>
      <c r="I42" s="234"/>
    </row>
    <row r="43" spans="1:9" ht="15.75">
      <c r="A43" s="232" t="s">
        <v>491</v>
      </c>
      <c r="B43" s="226"/>
      <c r="C43" s="226"/>
      <c r="D43" s="228"/>
      <c r="E43" s="227"/>
      <c r="F43" s="228"/>
      <c r="G43" s="230"/>
      <c r="H43" s="230"/>
      <c r="I43" s="234"/>
    </row>
    <row r="44" spans="1:9" ht="15.75">
      <c r="A44" s="232" t="s">
        <v>492</v>
      </c>
      <c r="B44" s="226"/>
      <c r="C44" s="226"/>
      <c r="D44" s="228"/>
      <c r="E44" s="227"/>
      <c r="F44" s="228"/>
      <c r="G44" s="230"/>
      <c r="H44" s="230"/>
      <c r="I44" s="234"/>
    </row>
    <row r="45" spans="1:9" ht="15.75">
      <c r="A45" s="225" t="s">
        <v>493</v>
      </c>
      <c r="B45" s="226"/>
      <c r="C45" s="226"/>
      <c r="D45" s="228"/>
      <c r="E45" s="227"/>
      <c r="F45" s="228"/>
      <c r="G45" s="245"/>
      <c r="H45" s="230"/>
      <c r="I45" s="231"/>
    </row>
    <row r="46" spans="1:9" ht="15.75">
      <c r="A46" s="515" t="s">
        <v>570</v>
      </c>
      <c r="B46" s="516"/>
      <c r="C46" s="516"/>
      <c r="D46" s="228"/>
      <c r="E46" s="227"/>
      <c r="F46" s="228"/>
      <c r="G46" s="230"/>
      <c r="H46" s="230"/>
      <c r="I46" s="234"/>
    </row>
    <row r="47" spans="1:9" ht="15.75">
      <c r="A47" s="232" t="s">
        <v>568</v>
      </c>
      <c r="B47" s="226"/>
      <c r="C47" s="226"/>
      <c r="D47" s="228"/>
      <c r="E47" s="227"/>
      <c r="F47" s="228"/>
      <c r="G47" s="245"/>
      <c r="H47" s="230"/>
      <c r="I47" s="231"/>
    </row>
    <row r="48" spans="1:9" ht="15.75">
      <c r="A48" s="235" t="s">
        <v>571</v>
      </c>
      <c r="B48" s="236"/>
      <c r="C48" s="236"/>
      <c r="D48" s="238"/>
      <c r="E48" s="237"/>
      <c r="F48" s="238"/>
      <c r="G48" s="246"/>
      <c r="H48" s="239"/>
      <c r="I48" s="240"/>
    </row>
    <row r="49" spans="1:9" ht="15.75">
      <c r="A49" s="242" t="s">
        <v>572</v>
      </c>
      <c r="B49" s="210"/>
      <c r="C49" s="210"/>
      <c r="D49" s="210"/>
      <c r="E49" s="210"/>
      <c r="F49" s="210"/>
      <c r="G49" s="210"/>
      <c r="H49" s="210"/>
      <c r="I49" s="243"/>
    </row>
    <row r="50" spans="1:9" ht="15">
      <c r="A50" s="499" t="s">
        <v>480</v>
      </c>
      <c r="B50" s="500"/>
      <c r="C50" s="501"/>
      <c r="D50" s="508" t="s">
        <v>573</v>
      </c>
      <c r="E50" s="508" t="s">
        <v>574</v>
      </c>
      <c r="F50" s="508" t="s">
        <v>612</v>
      </c>
      <c r="G50" s="508" t="s">
        <v>575</v>
      </c>
      <c r="H50" s="508" t="s">
        <v>576</v>
      </c>
      <c r="I50" s="508" t="s">
        <v>557</v>
      </c>
    </row>
    <row r="51" spans="1:9" ht="15">
      <c r="A51" s="502"/>
      <c r="B51" s="503"/>
      <c r="C51" s="504"/>
      <c r="D51" s="509"/>
      <c r="E51" s="509"/>
      <c r="F51" s="511"/>
      <c r="G51" s="511"/>
      <c r="H51" s="511"/>
      <c r="I51" s="509"/>
    </row>
    <row r="52" spans="1:9" ht="7.5" customHeight="1">
      <c r="A52" s="505"/>
      <c r="B52" s="506"/>
      <c r="C52" s="507"/>
      <c r="D52" s="510"/>
      <c r="E52" s="510"/>
      <c r="F52" s="512"/>
      <c r="G52" s="512"/>
      <c r="H52" s="512"/>
      <c r="I52" s="510"/>
    </row>
    <row r="53" spans="1:9" ht="15.75">
      <c r="A53" s="513" t="s">
        <v>577</v>
      </c>
      <c r="B53" s="514"/>
      <c r="C53" s="514"/>
      <c r="D53" s="223"/>
      <c r="E53" s="222"/>
      <c r="F53" s="223"/>
      <c r="G53" s="222"/>
      <c r="H53" s="223"/>
      <c r="I53" s="224"/>
    </row>
    <row r="54" spans="1:9" s="3" customFormat="1" ht="15.75">
      <c r="A54" s="225" t="s">
        <v>486</v>
      </c>
      <c r="B54" s="277"/>
      <c r="C54" s="277"/>
      <c r="D54" s="245">
        <v>31088578914</v>
      </c>
      <c r="E54" s="229"/>
      <c r="F54" s="245"/>
      <c r="G54" s="229">
        <v>0</v>
      </c>
      <c r="H54" s="245">
        <v>40535891</v>
      </c>
      <c r="I54" s="231">
        <f>SUM(D54:H54)</f>
        <v>31129114805</v>
      </c>
    </row>
    <row r="55" spans="1:9" ht="15.75">
      <c r="A55" s="232" t="s">
        <v>487</v>
      </c>
      <c r="B55" s="226"/>
      <c r="C55" s="226"/>
      <c r="D55" s="230">
        <v>3128275000</v>
      </c>
      <c r="E55" s="233"/>
      <c r="F55" s="230"/>
      <c r="G55" s="233"/>
      <c r="H55" s="230"/>
      <c r="I55" s="234">
        <f aca="true" t="shared" si="2" ref="I55:I69">SUM(D55:H55)</f>
        <v>3128275000</v>
      </c>
    </row>
    <row r="56" spans="1:9" ht="15.75">
      <c r="A56" s="232" t="s">
        <v>633</v>
      </c>
      <c r="B56" s="226"/>
      <c r="C56" s="226"/>
      <c r="D56" s="230"/>
      <c r="E56" s="233"/>
      <c r="F56" s="230"/>
      <c r="G56" s="233"/>
      <c r="H56" s="230"/>
      <c r="I56" s="234">
        <f t="shared" si="2"/>
        <v>0</v>
      </c>
    </row>
    <row r="57" spans="1:9" ht="15.75">
      <c r="A57" s="232" t="s">
        <v>578</v>
      </c>
      <c r="B57" s="226"/>
      <c r="C57" s="226"/>
      <c r="D57" s="230"/>
      <c r="E57" s="233"/>
      <c r="F57" s="230"/>
      <c r="G57" s="233"/>
      <c r="H57" s="230"/>
      <c r="I57" s="234">
        <f t="shared" si="2"/>
        <v>0</v>
      </c>
    </row>
    <row r="58" spans="1:9" ht="15.75">
      <c r="A58" s="232" t="s">
        <v>489</v>
      </c>
      <c r="B58" s="226"/>
      <c r="C58" s="226"/>
      <c r="D58" s="230"/>
      <c r="E58" s="233"/>
      <c r="F58" s="230"/>
      <c r="G58" s="233"/>
      <c r="H58" s="230"/>
      <c r="I58" s="234">
        <f t="shared" si="2"/>
        <v>0</v>
      </c>
    </row>
    <row r="59" spans="1:9" ht="15.75">
      <c r="A59" s="232" t="s">
        <v>492</v>
      </c>
      <c r="B59" s="226"/>
      <c r="C59" s="226"/>
      <c r="D59" s="230"/>
      <c r="E59" s="233"/>
      <c r="F59" s="230"/>
      <c r="G59" s="233"/>
      <c r="H59" s="230"/>
      <c r="I59" s="234">
        <f t="shared" si="2"/>
        <v>0</v>
      </c>
    </row>
    <row r="60" spans="1:9" s="3" customFormat="1" ht="15.75">
      <c r="A60" s="225" t="s">
        <v>700</v>
      </c>
      <c r="B60" s="277" t="s">
        <v>709</v>
      </c>
      <c r="C60" s="277"/>
      <c r="D60" s="245">
        <f>D54+D55+D56+D57+D58-D59</f>
        <v>34216853914</v>
      </c>
      <c r="E60" s="245">
        <f>E54+E55+E56+E57+E58-E59</f>
        <v>0</v>
      </c>
      <c r="F60" s="245">
        <f>F54+F55+F56+F57+F58-F59</f>
        <v>0</v>
      </c>
      <c r="G60" s="245">
        <f>G54+G55+G56+G57+G58-G59</f>
        <v>0</v>
      </c>
      <c r="H60" s="245">
        <f>H54+H55+H56+H57+H58-H59</f>
        <v>40535891</v>
      </c>
      <c r="I60" s="231">
        <f t="shared" si="2"/>
        <v>34257389805</v>
      </c>
    </row>
    <row r="61" spans="1:9" ht="15.75">
      <c r="A61" s="515" t="s">
        <v>566</v>
      </c>
      <c r="B61" s="516"/>
      <c r="C61" s="516"/>
      <c r="D61" s="230"/>
      <c r="E61" s="233"/>
      <c r="F61" s="230"/>
      <c r="G61" s="233"/>
      <c r="H61" s="230"/>
      <c r="I61" s="234">
        <f t="shared" si="2"/>
        <v>0</v>
      </c>
    </row>
    <row r="62" spans="1:9" s="3" customFormat="1" ht="15.75">
      <c r="A62" s="225" t="s">
        <v>486</v>
      </c>
      <c r="B62" s="277"/>
      <c r="C62" s="277"/>
      <c r="D62" s="245">
        <v>801668885</v>
      </c>
      <c r="E62" s="229">
        <v>0</v>
      </c>
      <c r="F62" s="245">
        <v>0</v>
      </c>
      <c r="G62" s="229">
        <v>0</v>
      </c>
      <c r="H62" s="245">
        <v>33510812</v>
      </c>
      <c r="I62" s="231">
        <f t="shared" si="2"/>
        <v>835179697</v>
      </c>
    </row>
    <row r="63" spans="1:9" ht="15.75">
      <c r="A63" s="232" t="s">
        <v>495</v>
      </c>
      <c r="B63" s="226"/>
      <c r="C63" s="226"/>
      <c r="D63" s="230">
        <v>53464595</v>
      </c>
      <c r="E63" s="233"/>
      <c r="F63" s="230"/>
      <c r="G63" s="233"/>
      <c r="H63" s="230">
        <v>1666668</v>
      </c>
      <c r="I63" s="234">
        <f t="shared" si="2"/>
        <v>55131263</v>
      </c>
    </row>
    <row r="64" spans="1:9" ht="15.75">
      <c r="A64" s="232" t="s">
        <v>633</v>
      </c>
      <c r="B64" s="226"/>
      <c r="C64" s="226"/>
      <c r="D64" s="230"/>
      <c r="E64" s="233"/>
      <c r="F64" s="230"/>
      <c r="G64" s="233"/>
      <c r="H64" s="230"/>
      <c r="I64" s="234">
        <f t="shared" si="2"/>
        <v>0</v>
      </c>
    </row>
    <row r="65" spans="1:9" ht="15.75">
      <c r="A65" s="232" t="s">
        <v>492</v>
      </c>
      <c r="B65" s="226"/>
      <c r="C65" s="226"/>
      <c r="D65" s="230"/>
      <c r="E65" s="233"/>
      <c r="F65" s="230"/>
      <c r="G65" s="233"/>
      <c r="H65" s="289"/>
      <c r="I65" s="290">
        <f t="shared" si="2"/>
        <v>0</v>
      </c>
    </row>
    <row r="66" spans="1:9" s="3" customFormat="1" ht="15.75">
      <c r="A66" s="225" t="s">
        <v>700</v>
      </c>
      <c r="B66" s="277" t="s">
        <v>709</v>
      </c>
      <c r="C66" s="277"/>
      <c r="D66" s="245">
        <f>D62+D63+D64+D65</f>
        <v>855133480</v>
      </c>
      <c r="E66" s="245">
        <f>E62+E63+E64+E65</f>
        <v>0</v>
      </c>
      <c r="F66" s="245">
        <f>F62+F63+F64+F65</f>
        <v>0</v>
      </c>
      <c r="G66" s="245">
        <f>G62+G63+G64+G65</f>
        <v>0</v>
      </c>
      <c r="H66" s="245">
        <f>H62+H63+H64-H65</f>
        <v>35177480</v>
      </c>
      <c r="I66" s="231">
        <f t="shared" si="2"/>
        <v>890310960</v>
      </c>
    </row>
    <row r="67" spans="1:9" ht="15.75">
      <c r="A67" s="515" t="s">
        <v>579</v>
      </c>
      <c r="B67" s="516"/>
      <c r="C67" s="516"/>
      <c r="D67" s="230"/>
      <c r="E67" s="233"/>
      <c r="F67" s="230"/>
      <c r="G67" s="233"/>
      <c r="H67" s="230"/>
      <c r="I67" s="231"/>
    </row>
    <row r="68" spans="1:9" s="3" customFormat="1" ht="15.75">
      <c r="A68" s="225" t="s">
        <v>568</v>
      </c>
      <c r="B68" s="277"/>
      <c r="C68" s="277"/>
      <c r="D68" s="245">
        <f>D54-D62</f>
        <v>30286910029</v>
      </c>
      <c r="E68" s="245">
        <f>E54-E62</f>
        <v>0</v>
      </c>
      <c r="F68" s="245">
        <f>F54-F62</f>
        <v>0</v>
      </c>
      <c r="G68" s="245">
        <f>G54-G62</f>
        <v>0</v>
      </c>
      <c r="H68" s="245">
        <f>H54-H62</f>
        <v>7025079</v>
      </c>
      <c r="I68" s="231">
        <f t="shared" si="2"/>
        <v>30293935108</v>
      </c>
    </row>
    <row r="69" spans="1:9" s="3" customFormat="1" ht="15.75">
      <c r="A69" s="250" t="s">
        <v>701</v>
      </c>
      <c r="B69" s="359" t="s">
        <v>709</v>
      </c>
      <c r="C69" s="359"/>
      <c r="D69" s="246">
        <f>D60-D66</f>
        <v>33361720434</v>
      </c>
      <c r="E69" s="246">
        <f>E60-E66</f>
        <v>0</v>
      </c>
      <c r="F69" s="246">
        <f>F60-F66</f>
        <v>0</v>
      </c>
      <c r="G69" s="246">
        <f>G60-G66</f>
        <v>0</v>
      </c>
      <c r="H69" s="246">
        <f>H60-H66</f>
        <v>5358411</v>
      </c>
      <c r="I69" s="246">
        <f t="shared" si="2"/>
        <v>33367078845</v>
      </c>
    </row>
  </sheetData>
  <sheetProtection password="DAF5" sheet="1" objects="1" scenarios="1"/>
  <mergeCells count="33">
    <mergeCell ref="A61:C61"/>
    <mergeCell ref="A67:C67"/>
    <mergeCell ref="G50:G52"/>
    <mergeCell ref="H50:H52"/>
    <mergeCell ref="I50:I52"/>
    <mergeCell ref="A53:C53"/>
    <mergeCell ref="A50:C52"/>
    <mergeCell ref="D50:D52"/>
    <mergeCell ref="E50:E52"/>
    <mergeCell ref="F50:F52"/>
    <mergeCell ref="I27:I29"/>
    <mergeCell ref="A30:C30"/>
    <mergeCell ref="A39:C39"/>
    <mergeCell ref="A46:C46"/>
    <mergeCell ref="E27:E29"/>
    <mergeCell ref="F27:F29"/>
    <mergeCell ref="G27:G29"/>
    <mergeCell ref="H27:H29"/>
    <mergeCell ref="A5:C5"/>
    <mergeCell ref="A14:C14"/>
    <mergeCell ref="A21:C21"/>
    <mergeCell ref="A27:D29"/>
    <mergeCell ref="A13:C13"/>
    <mergeCell ref="A20:C20"/>
    <mergeCell ref="A23:C23"/>
    <mergeCell ref="A1:I1"/>
    <mergeCell ref="A2:C4"/>
    <mergeCell ref="D2:D4"/>
    <mergeCell ref="E2:E4"/>
    <mergeCell ref="F2:F4"/>
    <mergeCell ref="G2:G4"/>
    <mergeCell ref="H2:H4"/>
    <mergeCell ref="I2:I4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G15" sqref="G15"/>
    </sheetView>
  </sheetViews>
  <sheetFormatPr defaultColWidth="8.796875" defaultRowHeight="15"/>
  <cols>
    <col min="1" max="1" width="27.3984375" style="10" customWidth="1"/>
    <col min="2" max="2" width="6.3984375" style="10" customWidth="1"/>
    <col min="3" max="3" width="8.59765625" style="10" customWidth="1"/>
    <col min="4" max="6" width="10.3984375" style="10" customWidth="1"/>
    <col min="7" max="7" width="12.3984375" style="10" customWidth="1"/>
    <col min="8" max="8" width="13" style="10" customWidth="1"/>
    <col min="9" max="9" width="10.69921875" style="10" customWidth="1"/>
    <col min="10" max="10" width="12.5" style="10" customWidth="1"/>
    <col min="11" max="11" width="14.5" style="10" bestFit="1" customWidth="1"/>
    <col min="12" max="16384" width="9" style="10" customWidth="1"/>
  </cols>
  <sheetData>
    <row r="1" spans="1:10" s="12" customFormat="1" ht="15.75">
      <c r="A1" s="25" t="s">
        <v>2</v>
      </c>
      <c r="B1" s="37"/>
      <c r="C1" s="37"/>
      <c r="D1" s="37"/>
      <c r="E1" s="37"/>
      <c r="F1" s="37"/>
      <c r="G1" s="37"/>
      <c r="H1" s="37"/>
      <c r="I1" s="37"/>
      <c r="J1" s="44"/>
    </row>
    <row r="2" spans="1:10" s="12" customFormat="1" ht="15.75">
      <c r="A2" s="35" t="s">
        <v>3</v>
      </c>
      <c r="B2" s="36"/>
      <c r="C2" s="36"/>
      <c r="D2" s="36"/>
      <c r="E2" s="36"/>
      <c r="F2" s="36"/>
      <c r="G2" s="36"/>
      <c r="H2" s="36"/>
      <c r="I2" s="36"/>
      <c r="J2" s="48"/>
    </row>
    <row r="3" spans="1:10" s="11" customFormat="1" ht="61.5" customHeight="1">
      <c r="A3" s="108"/>
      <c r="B3" s="546" t="s">
        <v>218</v>
      </c>
      <c r="C3" s="547"/>
      <c r="D3" s="109" t="s">
        <v>718</v>
      </c>
      <c r="E3" s="109" t="s">
        <v>219</v>
      </c>
      <c r="F3" s="109" t="s">
        <v>220</v>
      </c>
      <c r="G3" s="109" t="s">
        <v>221</v>
      </c>
      <c r="H3" s="109" t="s">
        <v>222</v>
      </c>
      <c r="I3" s="109" t="s">
        <v>253</v>
      </c>
      <c r="J3" s="109" t="s">
        <v>223</v>
      </c>
    </row>
    <row r="4" spans="1:10" s="11" customFormat="1" ht="15">
      <c r="A4" s="46" t="s">
        <v>224</v>
      </c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</row>
    <row r="5" spans="1:10" ht="15.75">
      <c r="A5" s="110" t="s">
        <v>720</v>
      </c>
      <c r="B5" s="548">
        <v>150000000000</v>
      </c>
      <c r="C5" s="549"/>
      <c r="D5" s="86">
        <v>372806411</v>
      </c>
      <c r="E5" s="51"/>
      <c r="F5" s="86">
        <v>147680485</v>
      </c>
      <c r="G5" s="86">
        <v>20254092584</v>
      </c>
      <c r="H5" s="86">
        <v>11222186001</v>
      </c>
      <c r="I5" s="86">
        <v>1561309527</v>
      </c>
      <c r="J5" s="86">
        <v>19504040291</v>
      </c>
    </row>
    <row r="6" spans="1:10" ht="15">
      <c r="A6" s="45" t="s">
        <v>254</v>
      </c>
      <c r="B6" s="64"/>
      <c r="C6" s="65"/>
      <c r="D6" s="51">
        <v>131626622</v>
      </c>
      <c r="E6" s="51"/>
      <c r="F6" s="51">
        <v>514905893</v>
      </c>
      <c r="G6" s="51">
        <v>2258213285</v>
      </c>
      <c r="H6" s="51">
        <v>1428238747</v>
      </c>
      <c r="I6" s="51">
        <v>714119721</v>
      </c>
      <c r="J6" s="51">
        <v>23321691486</v>
      </c>
    </row>
    <row r="7" spans="1:10" ht="15.75">
      <c r="A7" s="111" t="s">
        <v>255</v>
      </c>
      <c r="B7" s="64"/>
      <c r="C7" s="65"/>
      <c r="D7" s="51"/>
      <c r="E7" s="51"/>
      <c r="F7" s="51"/>
      <c r="G7" s="51"/>
      <c r="H7" s="51"/>
      <c r="I7" s="51"/>
      <c r="J7" s="51">
        <v>20964350157</v>
      </c>
    </row>
    <row r="8" spans="1:10" ht="15.75">
      <c r="A8" s="111" t="s">
        <v>257</v>
      </c>
      <c r="B8" s="64"/>
      <c r="C8" s="65"/>
      <c r="D8" s="51"/>
      <c r="E8" s="51"/>
      <c r="F8" s="51"/>
      <c r="G8" s="51"/>
      <c r="H8" s="51"/>
      <c r="I8" s="51"/>
      <c r="J8" s="51"/>
    </row>
    <row r="9" spans="1:10" ht="15.75">
      <c r="A9" s="111" t="s">
        <v>722</v>
      </c>
      <c r="B9" s="64"/>
      <c r="C9" s="65"/>
      <c r="D9" s="51"/>
      <c r="E9" s="51"/>
      <c r="F9" s="51"/>
      <c r="G9" s="51"/>
      <c r="H9" s="51"/>
      <c r="I9" s="51"/>
      <c r="J9" s="51">
        <v>2357341329</v>
      </c>
    </row>
    <row r="10" spans="1:10" ht="15">
      <c r="A10" s="45" t="s">
        <v>256</v>
      </c>
      <c r="B10" s="64"/>
      <c r="C10" s="65"/>
      <c r="D10" s="51">
        <v>365139133</v>
      </c>
      <c r="E10" s="51"/>
      <c r="F10" s="51">
        <v>70805500</v>
      </c>
      <c r="G10" s="51">
        <v>1153695914</v>
      </c>
      <c r="H10" s="51">
        <v>170000000</v>
      </c>
      <c r="I10" s="51"/>
      <c r="J10" s="51">
        <v>15385747570</v>
      </c>
    </row>
    <row r="11" spans="1:10" ht="15.75">
      <c r="A11" s="111" t="s">
        <v>630</v>
      </c>
      <c r="B11" s="64"/>
      <c r="C11" s="65"/>
      <c r="D11" s="51"/>
      <c r="E11" s="51"/>
      <c r="F11" s="51"/>
      <c r="G11" s="51"/>
      <c r="H11" s="51"/>
      <c r="I11" s="51"/>
      <c r="J11" s="51">
        <v>5330234753</v>
      </c>
    </row>
    <row r="12" spans="1:10" ht="15.75">
      <c r="A12" s="111" t="s">
        <v>723</v>
      </c>
      <c r="B12" s="64"/>
      <c r="C12" s="65"/>
      <c r="D12" s="51"/>
      <c r="E12" s="51"/>
      <c r="F12" s="51"/>
      <c r="G12" s="51">
        <v>123237803</v>
      </c>
      <c r="H12" s="51"/>
      <c r="I12" s="51"/>
      <c r="J12" s="51">
        <v>819512817</v>
      </c>
    </row>
    <row r="13" spans="1:10" ht="15.75">
      <c r="A13" s="111" t="s">
        <v>629</v>
      </c>
      <c r="B13" s="64"/>
      <c r="C13" s="65"/>
      <c r="D13" s="51"/>
      <c r="E13" s="51"/>
      <c r="F13" s="51"/>
      <c r="G13" s="51">
        <v>1030458111</v>
      </c>
      <c r="H13" s="51"/>
      <c r="I13" s="51"/>
      <c r="J13" s="51">
        <v>9000000000</v>
      </c>
    </row>
    <row r="14" spans="1:10" ht="15.75">
      <c r="A14" s="111" t="s">
        <v>628</v>
      </c>
      <c r="B14" s="64"/>
      <c r="C14" s="65"/>
      <c r="D14" s="51"/>
      <c r="E14" s="51"/>
      <c r="F14" s="51"/>
      <c r="G14" s="51"/>
      <c r="H14" s="51"/>
      <c r="I14" s="51"/>
      <c r="J14" s="51">
        <v>236000000</v>
      </c>
    </row>
    <row r="15" spans="1:11" ht="15.75">
      <c r="A15" s="110" t="s">
        <v>716</v>
      </c>
      <c r="B15" s="552">
        <f>B5+B6-B10</f>
        <v>150000000000</v>
      </c>
      <c r="C15" s="553"/>
      <c r="D15" s="86">
        <f>D5+D6-D10</f>
        <v>139293900</v>
      </c>
      <c r="E15" s="51"/>
      <c r="F15" s="86">
        <f>F5+F6-F10</f>
        <v>591780878</v>
      </c>
      <c r="G15" s="86">
        <f>G5+G6-G10</f>
        <v>21358609955</v>
      </c>
      <c r="H15" s="86">
        <f>H5+H6-H10</f>
        <v>12480424748</v>
      </c>
      <c r="I15" s="86">
        <f>I5+I6-I10</f>
        <v>2275429248</v>
      </c>
      <c r="J15" s="86">
        <f>J5+J6-J10</f>
        <v>27439984207</v>
      </c>
      <c r="K15" s="24"/>
    </row>
    <row r="16" spans="1:10" ht="15.75">
      <c r="A16" s="110" t="s">
        <v>720</v>
      </c>
      <c r="B16" s="552">
        <v>150000000000</v>
      </c>
      <c r="C16" s="553"/>
      <c r="D16" s="86">
        <v>139293900</v>
      </c>
      <c r="E16" s="51"/>
      <c r="F16" s="86">
        <v>591780878</v>
      </c>
      <c r="G16" s="86">
        <v>21358609955</v>
      </c>
      <c r="H16" s="86">
        <v>12480424748</v>
      </c>
      <c r="I16" s="86">
        <v>2275429248</v>
      </c>
      <c r="J16" s="86">
        <v>27439984207</v>
      </c>
    </row>
    <row r="17" spans="1:10" ht="15">
      <c r="A17" s="45" t="s">
        <v>254</v>
      </c>
      <c r="B17" s="64"/>
      <c r="C17" s="65"/>
      <c r="D17" s="51">
        <v>113227100</v>
      </c>
      <c r="E17" s="51"/>
      <c r="F17" s="51"/>
      <c r="G17" s="51">
        <v>181674281</v>
      </c>
      <c r="H17" s="51"/>
      <c r="I17" s="51"/>
      <c r="J17" s="51">
        <v>5063164237</v>
      </c>
    </row>
    <row r="18" spans="1:10" ht="15.75">
      <c r="A18" s="111" t="s">
        <v>255</v>
      </c>
      <c r="B18" s="64"/>
      <c r="C18" s="65"/>
      <c r="D18" s="51"/>
      <c r="E18" s="51"/>
      <c r="F18" s="51"/>
      <c r="G18" s="51"/>
      <c r="H18" s="51"/>
      <c r="I18" s="51"/>
      <c r="J18" s="51"/>
    </row>
    <row r="19" spans="1:10" ht="15.75">
      <c r="A19" s="111" t="s">
        <v>257</v>
      </c>
      <c r="B19" s="64"/>
      <c r="C19" s="65"/>
      <c r="D19" s="51"/>
      <c r="E19" s="51"/>
      <c r="F19" s="83"/>
      <c r="G19" s="51"/>
      <c r="H19" s="51"/>
      <c r="I19" s="51"/>
      <c r="J19" s="51"/>
    </row>
    <row r="20" spans="1:10" ht="15">
      <c r="A20" s="45" t="s">
        <v>256</v>
      </c>
      <c r="B20" s="64"/>
      <c r="C20" s="65"/>
      <c r="D20" s="51"/>
      <c r="E20" s="51"/>
      <c r="F20" s="360">
        <v>591780878</v>
      </c>
      <c r="G20" s="51"/>
      <c r="H20" s="51"/>
      <c r="I20" s="51"/>
      <c r="J20" s="51"/>
    </row>
    <row r="21" spans="1:10" ht="15.75">
      <c r="A21" s="111" t="s">
        <v>258</v>
      </c>
      <c r="B21" s="64"/>
      <c r="C21" s="65"/>
      <c r="D21" s="51"/>
      <c r="E21" s="51"/>
      <c r="F21" s="83"/>
      <c r="G21" s="51"/>
      <c r="H21" s="51"/>
      <c r="I21" s="51"/>
      <c r="J21" s="51"/>
    </row>
    <row r="22" spans="1:10" ht="15.75">
      <c r="A22" s="111" t="s">
        <v>259</v>
      </c>
      <c r="B22" s="64"/>
      <c r="C22" s="65"/>
      <c r="D22" s="51"/>
      <c r="E22" s="51"/>
      <c r="F22" s="83"/>
      <c r="G22" s="51"/>
      <c r="H22" s="51"/>
      <c r="I22" s="51"/>
      <c r="J22" s="51"/>
    </row>
    <row r="23" spans="1:10" ht="15.75">
      <c r="A23" s="111" t="s">
        <v>260</v>
      </c>
      <c r="B23" s="64"/>
      <c r="C23" s="65"/>
      <c r="D23" s="51"/>
      <c r="E23" s="51"/>
      <c r="F23" s="83"/>
      <c r="G23" s="51"/>
      <c r="H23" s="51"/>
      <c r="I23" s="51"/>
      <c r="J23" s="291"/>
    </row>
    <row r="24" spans="1:10" ht="15.75">
      <c r="A24" s="30" t="s">
        <v>717</v>
      </c>
      <c r="B24" s="550">
        <v>150000000000</v>
      </c>
      <c r="C24" s="551"/>
      <c r="D24" s="86">
        <f>SUM(D16:D20)</f>
        <v>252521000</v>
      </c>
      <c r="E24" s="86">
        <f>SUM(E16:E20)</f>
        <v>0</v>
      </c>
      <c r="F24" s="87">
        <f>F16+F17-F20</f>
        <v>0</v>
      </c>
      <c r="G24" s="86">
        <f>G16+G17</f>
        <v>21540284236</v>
      </c>
      <c r="H24" s="86">
        <f>H16+H17</f>
        <v>12480424748</v>
      </c>
      <c r="I24" s="86">
        <f>I16+I17-I20</f>
        <v>2275429248</v>
      </c>
      <c r="J24" s="112">
        <f>J16+J17-J20</f>
        <v>32503148444</v>
      </c>
    </row>
    <row r="25" spans="1:10" ht="23.25" customHeight="1">
      <c r="A25" s="21"/>
      <c r="B25" s="19"/>
      <c r="C25" s="19"/>
      <c r="D25" s="19"/>
      <c r="E25" s="19"/>
      <c r="F25" s="19"/>
      <c r="G25" s="19"/>
      <c r="H25" s="19"/>
      <c r="I25" s="19"/>
      <c r="J25" s="20"/>
    </row>
    <row r="26" spans="1:10" s="12" customFormat="1" ht="15.75">
      <c r="A26" s="18" t="s">
        <v>4</v>
      </c>
      <c r="B26" s="28"/>
      <c r="C26" s="540" t="s">
        <v>194</v>
      </c>
      <c r="D26" s="540"/>
      <c r="E26" s="540"/>
      <c r="F26" s="540"/>
      <c r="G26" s="540" t="s">
        <v>195</v>
      </c>
      <c r="H26" s="540"/>
      <c r="I26" s="540"/>
      <c r="J26" s="540"/>
    </row>
    <row r="27" spans="1:10" ht="43.5" customHeight="1">
      <c r="A27" s="15"/>
      <c r="B27" s="16"/>
      <c r="C27" s="542" t="s">
        <v>231</v>
      </c>
      <c r="D27" s="543"/>
      <c r="E27" s="47" t="s">
        <v>230</v>
      </c>
      <c r="F27" s="47" t="s">
        <v>229</v>
      </c>
      <c r="G27" s="542" t="s">
        <v>231</v>
      </c>
      <c r="H27" s="543"/>
      <c r="I27" s="47" t="s">
        <v>172</v>
      </c>
      <c r="J27" s="47" t="s">
        <v>229</v>
      </c>
    </row>
    <row r="28" spans="1:10" ht="15">
      <c r="A28" s="15" t="s">
        <v>225</v>
      </c>
      <c r="B28" s="16"/>
      <c r="C28" s="534">
        <v>76532000000</v>
      </c>
      <c r="D28" s="535"/>
      <c r="E28" s="52"/>
      <c r="F28" s="52"/>
      <c r="G28" s="534">
        <f>C28</f>
        <v>76532000000</v>
      </c>
      <c r="H28" s="535"/>
      <c r="I28" s="52"/>
      <c r="J28" s="52"/>
    </row>
    <row r="29" spans="1:10" ht="15">
      <c r="A29" s="15" t="s">
        <v>226</v>
      </c>
      <c r="B29" s="16"/>
      <c r="C29" s="539">
        <v>73468000000</v>
      </c>
      <c r="D29" s="533"/>
      <c r="E29" s="52"/>
      <c r="F29" s="52"/>
      <c r="G29" s="539">
        <f>C29</f>
        <v>73468000000</v>
      </c>
      <c r="H29" s="533"/>
      <c r="I29" s="52"/>
      <c r="J29" s="52"/>
    </row>
    <row r="30" spans="1:10" ht="15">
      <c r="A30" s="15" t="s">
        <v>227</v>
      </c>
      <c r="B30" s="16"/>
      <c r="C30" s="539"/>
      <c r="D30" s="533"/>
      <c r="E30" s="52"/>
      <c r="F30" s="52"/>
      <c r="G30" s="539"/>
      <c r="H30" s="533"/>
      <c r="I30" s="52"/>
      <c r="J30" s="52"/>
    </row>
    <row r="31" spans="1:10" ht="15">
      <c r="A31" s="15" t="s">
        <v>228</v>
      </c>
      <c r="B31" s="16"/>
      <c r="C31" s="539"/>
      <c r="D31" s="533"/>
      <c r="E31" s="52"/>
      <c r="F31" s="52"/>
      <c r="G31" s="539"/>
      <c r="H31" s="533"/>
      <c r="I31" s="52"/>
      <c r="J31" s="52"/>
    </row>
    <row r="32" spans="1:10" ht="15.75">
      <c r="A32" s="31" t="s">
        <v>167</v>
      </c>
      <c r="B32" s="34"/>
      <c r="C32" s="544">
        <f>SUM(C28:D31)</f>
        <v>150000000000</v>
      </c>
      <c r="D32" s="545"/>
      <c r="E32" s="53"/>
      <c r="F32" s="53"/>
      <c r="G32" s="544">
        <f>SUM(G28:H31)</f>
        <v>150000000000</v>
      </c>
      <c r="H32" s="545"/>
      <c r="I32" s="53"/>
      <c r="J32" s="53"/>
    </row>
    <row r="33" spans="1:10" ht="18.75" customHeight="1">
      <c r="A33" s="49" t="s">
        <v>232</v>
      </c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5">
      <c r="A34" s="50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2" customFormat="1" ht="15.75">
      <c r="A35" s="18" t="s">
        <v>5</v>
      </c>
      <c r="B35" s="27"/>
      <c r="C35" s="27"/>
      <c r="D35" s="27"/>
      <c r="E35" s="536" t="s">
        <v>165</v>
      </c>
      <c r="F35" s="537"/>
      <c r="G35" s="538"/>
      <c r="H35" s="536" t="s">
        <v>251</v>
      </c>
      <c r="I35" s="537"/>
      <c r="J35" s="538"/>
    </row>
    <row r="36" spans="1:10" ht="15">
      <c r="A36" s="15" t="s">
        <v>233</v>
      </c>
      <c r="B36" s="16"/>
      <c r="C36" s="16"/>
      <c r="D36" s="16"/>
      <c r="E36" s="534"/>
      <c r="F36" s="541"/>
      <c r="G36" s="535"/>
      <c r="H36" s="534"/>
      <c r="I36" s="541"/>
      <c r="J36" s="535"/>
    </row>
    <row r="37" spans="1:10" ht="15">
      <c r="A37" s="15" t="s">
        <v>234</v>
      </c>
      <c r="B37" s="16"/>
      <c r="C37" s="16"/>
      <c r="D37" s="16"/>
      <c r="E37" s="539">
        <v>150000000000</v>
      </c>
      <c r="F37" s="532"/>
      <c r="G37" s="533"/>
      <c r="H37" s="539">
        <v>150000000000</v>
      </c>
      <c r="I37" s="532"/>
      <c r="J37" s="533"/>
    </row>
    <row r="38" spans="1:10" ht="15">
      <c r="A38" s="15" t="s">
        <v>235</v>
      </c>
      <c r="B38" s="16"/>
      <c r="C38" s="16"/>
      <c r="D38" s="16"/>
      <c r="E38" s="539"/>
      <c r="F38" s="532"/>
      <c r="G38" s="533"/>
      <c r="H38" s="532"/>
      <c r="I38" s="532"/>
      <c r="J38" s="533"/>
    </row>
    <row r="39" spans="1:10" ht="15">
      <c r="A39" s="15" t="s">
        <v>236</v>
      </c>
      <c r="B39" s="16"/>
      <c r="C39" s="16"/>
      <c r="D39" s="16"/>
      <c r="E39" s="539"/>
      <c r="F39" s="532"/>
      <c r="G39" s="533"/>
      <c r="H39" s="532"/>
      <c r="I39" s="532"/>
      <c r="J39" s="533"/>
    </row>
    <row r="40" spans="1:10" ht="15">
      <c r="A40" s="15" t="s">
        <v>237</v>
      </c>
      <c r="B40" s="16"/>
      <c r="C40" s="16"/>
      <c r="D40" s="16"/>
      <c r="E40" s="539">
        <v>150000000000</v>
      </c>
      <c r="F40" s="532"/>
      <c r="G40" s="533"/>
      <c r="H40" s="539">
        <v>150000000000</v>
      </c>
      <c r="I40" s="532"/>
      <c r="J40" s="533"/>
    </row>
    <row r="41" spans="1:10" ht="15">
      <c r="A41" s="33" t="s">
        <v>238</v>
      </c>
      <c r="B41" s="34"/>
      <c r="C41" s="34"/>
      <c r="D41" s="34"/>
      <c r="E41" s="529"/>
      <c r="F41" s="530"/>
      <c r="G41" s="531"/>
      <c r="H41" s="529"/>
      <c r="I41" s="530"/>
      <c r="J41" s="531"/>
    </row>
    <row r="42" spans="1:10" s="12" customFormat="1" ht="15.75">
      <c r="A42" s="25" t="s">
        <v>6</v>
      </c>
      <c r="B42" s="37"/>
      <c r="C42" s="37"/>
      <c r="D42" s="37"/>
      <c r="E42" s="37"/>
      <c r="F42" s="37"/>
      <c r="G42" s="37"/>
      <c r="H42" s="37"/>
      <c r="I42" s="37"/>
      <c r="J42" s="44"/>
    </row>
    <row r="43" spans="1:10" ht="15">
      <c r="A43" s="15" t="s">
        <v>239</v>
      </c>
      <c r="B43" s="16"/>
      <c r="C43" s="16"/>
      <c r="D43" s="16"/>
      <c r="E43" s="16"/>
      <c r="F43" s="16"/>
      <c r="G43" s="16"/>
      <c r="H43" s="16"/>
      <c r="I43" s="16"/>
      <c r="J43" s="17"/>
    </row>
    <row r="44" spans="1:10" ht="15">
      <c r="A44" s="15" t="s">
        <v>240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15">
      <c r="A45" s="15" t="s">
        <v>241</v>
      </c>
      <c r="B45" s="16"/>
      <c r="C45" s="16"/>
      <c r="D45" s="16"/>
      <c r="E45" s="16"/>
      <c r="F45" s="16"/>
      <c r="G45" s="16"/>
      <c r="H45" s="16"/>
      <c r="I45" s="16"/>
      <c r="J45" s="17"/>
    </row>
    <row r="46" spans="1:10" ht="15">
      <c r="A46" s="33" t="s">
        <v>242</v>
      </c>
      <c r="B46" s="34"/>
      <c r="C46" s="34"/>
      <c r="D46" s="34"/>
      <c r="E46" s="34"/>
      <c r="F46" s="34"/>
      <c r="G46" s="34"/>
      <c r="H46" s="34"/>
      <c r="I46" s="34"/>
      <c r="J46" s="23"/>
    </row>
    <row r="47" spans="1:10" s="12" customFormat="1" ht="15.75">
      <c r="A47" s="18" t="s">
        <v>7</v>
      </c>
      <c r="B47" s="27"/>
      <c r="C47" s="27"/>
      <c r="D47" s="28"/>
      <c r="E47" s="536" t="s">
        <v>165</v>
      </c>
      <c r="F47" s="537"/>
      <c r="G47" s="538"/>
      <c r="H47" s="536" t="s">
        <v>251</v>
      </c>
      <c r="I47" s="537"/>
      <c r="J47" s="538"/>
    </row>
    <row r="48" spans="1:10" ht="15">
      <c r="A48" s="43" t="s">
        <v>243</v>
      </c>
      <c r="B48" s="26"/>
      <c r="C48" s="26"/>
      <c r="D48" s="26"/>
      <c r="E48" s="55"/>
      <c r="F48" s="56">
        <v>15000000</v>
      </c>
      <c r="G48" s="57"/>
      <c r="H48" s="56"/>
      <c r="I48" s="56">
        <v>15000000</v>
      </c>
      <c r="J48" s="57"/>
    </row>
    <row r="49" spans="1:10" ht="15">
      <c r="A49" s="15" t="s">
        <v>244</v>
      </c>
      <c r="B49" s="16"/>
      <c r="C49" s="16"/>
      <c r="D49" s="16"/>
      <c r="E49" s="58"/>
      <c r="F49" s="59"/>
      <c r="G49" s="60"/>
      <c r="H49" s="59"/>
      <c r="I49" s="59"/>
      <c r="J49" s="60"/>
    </row>
    <row r="50" spans="1:10" ht="15">
      <c r="A50" s="15" t="s">
        <v>245</v>
      </c>
      <c r="B50" s="16"/>
      <c r="C50" s="16"/>
      <c r="D50" s="16"/>
      <c r="E50" s="58"/>
      <c r="F50" s="59">
        <v>15000000</v>
      </c>
      <c r="G50" s="60"/>
      <c r="H50" s="59"/>
      <c r="I50" s="59">
        <v>15000000</v>
      </c>
      <c r="J50" s="60"/>
    </row>
    <row r="51" spans="1:10" ht="15">
      <c r="A51" s="15" t="s">
        <v>246</v>
      </c>
      <c r="B51" s="16"/>
      <c r="C51" s="16"/>
      <c r="D51" s="16"/>
      <c r="E51" s="58"/>
      <c r="F51" s="59"/>
      <c r="G51" s="60"/>
      <c r="H51" s="59"/>
      <c r="I51" s="59"/>
      <c r="J51" s="60"/>
    </row>
    <row r="52" spans="1:10" ht="15">
      <c r="A52" s="15" t="s">
        <v>11</v>
      </c>
      <c r="B52" s="16"/>
      <c r="C52" s="16"/>
      <c r="D52" s="16"/>
      <c r="E52" s="58"/>
      <c r="F52" s="59"/>
      <c r="G52" s="60"/>
      <c r="H52" s="59"/>
      <c r="I52" s="59"/>
      <c r="J52" s="60"/>
    </row>
    <row r="53" spans="1:10" ht="15">
      <c r="A53" s="15" t="s">
        <v>245</v>
      </c>
      <c r="B53" s="16"/>
      <c r="C53" s="16"/>
      <c r="D53" s="16"/>
      <c r="E53" s="58"/>
      <c r="F53" s="59"/>
      <c r="G53" s="60"/>
      <c r="H53" s="59"/>
      <c r="I53" s="59"/>
      <c r="J53" s="60"/>
    </row>
    <row r="54" spans="1:10" ht="15">
      <c r="A54" s="15" t="s">
        <v>246</v>
      </c>
      <c r="B54" s="16"/>
      <c r="C54" s="16"/>
      <c r="D54" s="16"/>
      <c r="E54" s="58"/>
      <c r="F54" s="59"/>
      <c r="G54" s="60"/>
      <c r="H54" s="59"/>
      <c r="I54" s="59"/>
      <c r="J54" s="60"/>
    </row>
    <row r="55" spans="1:10" ht="15">
      <c r="A55" s="15" t="s">
        <v>247</v>
      </c>
      <c r="B55" s="16"/>
      <c r="C55" s="16"/>
      <c r="D55" s="16"/>
      <c r="E55" s="58"/>
      <c r="F55" s="59"/>
      <c r="G55" s="60"/>
      <c r="H55" s="59"/>
      <c r="I55" s="59"/>
      <c r="J55" s="60"/>
    </row>
    <row r="56" spans="1:10" ht="15">
      <c r="A56" s="15" t="s">
        <v>245</v>
      </c>
      <c r="B56" s="16"/>
      <c r="C56" s="16"/>
      <c r="D56" s="16"/>
      <c r="E56" s="58"/>
      <c r="F56" s="59">
        <v>15000000</v>
      </c>
      <c r="G56" s="60"/>
      <c r="H56" s="59"/>
      <c r="I56" s="59">
        <v>15000000</v>
      </c>
      <c r="J56" s="60"/>
    </row>
    <row r="57" spans="1:10" ht="15">
      <c r="A57" s="33" t="s">
        <v>246</v>
      </c>
      <c r="B57" s="34"/>
      <c r="C57" s="34"/>
      <c r="D57" s="34"/>
      <c r="E57" s="61"/>
      <c r="F57" s="62"/>
      <c r="G57" s="63"/>
      <c r="H57" s="62"/>
      <c r="I57" s="62"/>
      <c r="J57" s="63"/>
    </row>
    <row r="58" ht="15.75">
      <c r="A58" s="14" t="s">
        <v>248</v>
      </c>
    </row>
    <row r="59" ht="15">
      <c r="A59" s="10" t="s">
        <v>8</v>
      </c>
    </row>
    <row r="60" ht="15">
      <c r="A60" s="10" t="s">
        <v>249</v>
      </c>
    </row>
    <row r="61" ht="15">
      <c r="A61" s="10" t="s">
        <v>9</v>
      </c>
    </row>
    <row r="62" ht="15">
      <c r="A62" s="10" t="s">
        <v>10</v>
      </c>
    </row>
    <row r="63" ht="15">
      <c r="A63" s="10" t="s">
        <v>250</v>
      </c>
    </row>
  </sheetData>
  <sheetProtection password="DAF5" sheet="1" objects="1" scenarios="1"/>
  <mergeCells count="35">
    <mergeCell ref="B3:C3"/>
    <mergeCell ref="B5:C5"/>
    <mergeCell ref="B24:C24"/>
    <mergeCell ref="C26:F26"/>
    <mergeCell ref="B15:C15"/>
    <mergeCell ref="B16:C16"/>
    <mergeCell ref="H36:J36"/>
    <mergeCell ref="H37:J37"/>
    <mergeCell ref="C29:D29"/>
    <mergeCell ref="G27:H27"/>
    <mergeCell ref="C32:D32"/>
    <mergeCell ref="G32:H32"/>
    <mergeCell ref="G28:H28"/>
    <mergeCell ref="G29:H29"/>
    <mergeCell ref="C27:D27"/>
    <mergeCell ref="G26:J26"/>
    <mergeCell ref="C30:D30"/>
    <mergeCell ref="E47:G47"/>
    <mergeCell ref="H47:J47"/>
    <mergeCell ref="E36:G36"/>
    <mergeCell ref="E37:G37"/>
    <mergeCell ref="E38:G38"/>
    <mergeCell ref="E39:G39"/>
    <mergeCell ref="E40:G40"/>
    <mergeCell ref="H40:J40"/>
    <mergeCell ref="H41:J41"/>
    <mergeCell ref="H38:J38"/>
    <mergeCell ref="E41:G41"/>
    <mergeCell ref="C28:D28"/>
    <mergeCell ref="E35:G35"/>
    <mergeCell ref="H35:J35"/>
    <mergeCell ref="H39:J39"/>
    <mergeCell ref="G30:H30"/>
    <mergeCell ref="C31:D31"/>
    <mergeCell ref="G31:H31"/>
  </mergeCells>
  <printOptions horizontalCentered="1"/>
  <pageMargins left="0.29527559055118113" right="0.29527559055118113" top="0.984251968503937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User</cp:lastModifiedBy>
  <cp:lastPrinted>2011-05-27T07:24:46Z</cp:lastPrinted>
  <dcterms:created xsi:type="dcterms:W3CDTF">2003-03-30T03:53:28Z</dcterms:created>
  <dcterms:modified xsi:type="dcterms:W3CDTF">2011-05-30T00:59:04Z</dcterms:modified>
  <cp:category/>
  <cp:version/>
  <cp:contentType/>
  <cp:contentStatus/>
</cp:coreProperties>
</file>